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20" windowWidth="12120" windowHeight="8700" tabRatio="845" activeTab="14"/>
  </bookViews>
  <sheets>
    <sheet name="Title" sheetId="50" r:id="rId1"/>
    <sheet name="BS" sheetId="1" r:id="rId2"/>
    <sheet name="P&amp;L" sheetId="2" r:id="rId3"/>
    <sheet name="Comp Income " sheetId="24" r:id="rId4"/>
    <sheet name="Distribution Statement " sheetId="21" r:id="rId5"/>
    <sheet name="UHF" sheetId="4" r:id="rId6"/>
    <sheet name="Statement of CI" sheetId="3" state="hidden" r:id="rId7"/>
    <sheet name="Distribution " sheetId="5" state="hidden" r:id="rId8"/>
    <sheet name="TB - adjusted" sheetId="9" state="hidden" r:id="rId9"/>
    <sheet name="TB - modified " sheetId="10" state="hidden" r:id="rId10"/>
    <sheet name="TB again mdified " sheetId="11" state="hidden" r:id="rId11"/>
    <sheet name="TB modified once again" sheetId="12" state="hidden" r:id="rId12"/>
    <sheet name="Cash Flow" sheetId="22" r:id="rId13"/>
    <sheet name="TB" sheetId="8" state="hidden" r:id="rId14"/>
    <sheet name="1" sheetId="14" r:id="rId15"/>
    <sheet name="2" sheetId="51" r:id="rId16"/>
    <sheet name="4" sheetId="59" r:id="rId17"/>
    <sheet name="5" sheetId="25" r:id="rId18"/>
    <sheet name="6" sheetId="40" r:id="rId19"/>
    <sheet name="P&amp;L Dec Quarter" sheetId="35" state="hidden" r:id="rId20"/>
    <sheet name="SCI - Quarter" sheetId="45" state="hidden" r:id="rId21"/>
    <sheet name="Distribution Statement-Quarter" sheetId="46" state="hidden" r:id="rId22"/>
    <sheet name="UHF Dec Quarter" sheetId="41" state="hidden" r:id="rId23"/>
    <sheet name="Cash Flow December Quarter" sheetId="42" state="hidden" r:id="rId24"/>
    <sheet name="W PnL" sheetId="6" state="hidden" r:id="rId25"/>
    <sheet name="W UHF" sheetId="7"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A" localSheetId="15">'[1]last qrt2001'!#REF!</definedName>
    <definedName name="\A" localSheetId="16">'[1]last qrt2001'!#REF!</definedName>
    <definedName name="\a" localSheetId="23">#REF!</definedName>
    <definedName name="\a" localSheetId="7">#REF!</definedName>
    <definedName name="\a" localSheetId="2">#REF!</definedName>
    <definedName name="\a" localSheetId="19">#REF!</definedName>
    <definedName name="\a" localSheetId="6">#REF!</definedName>
    <definedName name="\a" localSheetId="22">#REF!</definedName>
    <definedName name="\A">'[1]last qrt2001'!#REF!</definedName>
    <definedName name="\B" localSheetId="15">'[1]last qrt2001'!#REF!</definedName>
    <definedName name="\B" localSheetId="16">'[1]last qrt2001'!#REF!</definedName>
    <definedName name="\b" localSheetId="23">#REF!</definedName>
    <definedName name="\b" localSheetId="7">#REF!</definedName>
    <definedName name="\b" localSheetId="2">#REF!</definedName>
    <definedName name="\b" localSheetId="19">#REF!</definedName>
    <definedName name="\b" localSheetId="6">#REF!</definedName>
    <definedName name="\b" localSheetId="22">#REF!</definedName>
    <definedName name="\B">'[1]last qrt2001'!#REF!</definedName>
    <definedName name="\c" localSheetId="15">#REF!</definedName>
    <definedName name="\c" localSheetId="16">#REF!</definedName>
    <definedName name="\c" localSheetId="7">#REF!</definedName>
    <definedName name="\c" localSheetId="2">#REF!</definedName>
    <definedName name="\c" localSheetId="19">#REF!</definedName>
    <definedName name="\c" localSheetId="6">#REF!</definedName>
    <definedName name="\c">#REF!</definedName>
    <definedName name="\d" localSheetId="15">#REF!</definedName>
    <definedName name="\d" localSheetId="16">#REF!</definedName>
    <definedName name="\d" localSheetId="7">#REF!</definedName>
    <definedName name="\d" localSheetId="2">#REF!</definedName>
    <definedName name="\d" localSheetId="19">#REF!</definedName>
    <definedName name="\d" localSheetId="6">#REF!</definedName>
    <definedName name="\d">#REF!</definedName>
    <definedName name="\e" localSheetId="15">#REF!</definedName>
    <definedName name="\e" localSheetId="16">#REF!</definedName>
    <definedName name="\e" localSheetId="7">#REF!</definedName>
    <definedName name="\e" localSheetId="2">#REF!</definedName>
    <definedName name="\e" localSheetId="19">#REF!</definedName>
    <definedName name="\e" localSheetId="6">#REF!</definedName>
    <definedName name="\e">#REF!</definedName>
    <definedName name="\i" localSheetId="15">#REF!</definedName>
    <definedName name="\i" localSheetId="16">#REF!</definedName>
    <definedName name="\i" localSheetId="7">#REF!</definedName>
    <definedName name="\i" localSheetId="2">#REF!</definedName>
    <definedName name="\i" localSheetId="19">#REF!</definedName>
    <definedName name="\i" localSheetId="6">#REF!</definedName>
    <definedName name="\i">#REF!</definedName>
    <definedName name="\l" localSheetId="15">#REF!</definedName>
    <definedName name="\l" localSheetId="16">#REF!</definedName>
    <definedName name="\l" localSheetId="7">#REF!</definedName>
    <definedName name="\l" localSheetId="2">#REF!</definedName>
    <definedName name="\l" localSheetId="19">#REF!</definedName>
    <definedName name="\l" localSheetId="6">#REF!</definedName>
    <definedName name="\l">#REF!</definedName>
    <definedName name="\m" localSheetId="15">#REF!</definedName>
    <definedName name="\m" localSheetId="16">#REF!</definedName>
    <definedName name="\m" localSheetId="7">#REF!</definedName>
    <definedName name="\m" localSheetId="2">#REF!</definedName>
    <definedName name="\m" localSheetId="19">#REF!</definedName>
    <definedName name="\m" localSheetId="6">#REF!</definedName>
    <definedName name="\m">#REF!</definedName>
    <definedName name="\n" localSheetId="15">#REF!</definedName>
    <definedName name="\n" localSheetId="16">#REF!</definedName>
    <definedName name="\n" localSheetId="7">#REF!</definedName>
    <definedName name="\n" localSheetId="2">#REF!</definedName>
    <definedName name="\n" localSheetId="19">#REF!</definedName>
    <definedName name="\n" localSheetId="6">#REF!</definedName>
    <definedName name="\n">#REF!</definedName>
    <definedName name="\o" localSheetId="15">#REF!</definedName>
    <definedName name="\o" localSheetId="16">#REF!</definedName>
    <definedName name="\o" localSheetId="7">#REF!</definedName>
    <definedName name="\o" localSheetId="2">#REF!</definedName>
    <definedName name="\o" localSheetId="19">#REF!</definedName>
    <definedName name="\o" localSheetId="6">#REF!</definedName>
    <definedName name="\o">#REF!</definedName>
    <definedName name="\q" localSheetId="15">#REF!</definedName>
    <definedName name="\q" localSheetId="16">#REF!</definedName>
    <definedName name="\q" localSheetId="7">#REF!</definedName>
    <definedName name="\q" localSheetId="2">#REF!</definedName>
    <definedName name="\q" localSheetId="19">#REF!</definedName>
    <definedName name="\q" localSheetId="6">#REF!</definedName>
    <definedName name="\q">#REF!</definedName>
    <definedName name="\R" localSheetId="15">'[1]last qrt2001'!#REF!</definedName>
    <definedName name="\R" localSheetId="16">'[1]last qrt2001'!#REF!</definedName>
    <definedName name="\R">'[1]last qrt2001'!#REF!</definedName>
    <definedName name="\S" localSheetId="15">'[1]last qrt2001'!#REF!</definedName>
    <definedName name="\S" localSheetId="16">'[1]last qrt2001'!#REF!</definedName>
    <definedName name="\s" localSheetId="23">#REF!</definedName>
    <definedName name="\s" localSheetId="7">#REF!</definedName>
    <definedName name="\s" localSheetId="2">#REF!</definedName>
    <definedName name="\s" localSheetId="19">#REF!</definedName>
    <definedName name="\s" localSheetId="6">#REF!</definedName>
    <definedName name="\s" localSheetId="22">#REF!</definedName>
    <definedName name="\S">'[1]last qrt2001'!#REF!</definedName>
    <definedName name="\T" localSheetId="15">'[2]Notes1-5(old)'!#REF!</definedName>
    <definedName name="\T" localSheetId="16">'[2]Notes1-5(old)'!#REF!</definedName>
    <definedName name="\T">'[2]Notes1-5(old)'!#REF!</definedName>
    <definedName name="\z" localSheetId="15">#REF!</definedName>
    <definedName name="\z" localSheetId="16">#REF!</definedName>
    <definedName name="\z" localSheetId="7">#REF!</definedName>
    <definedName name="\z" localSheetId="2">#REF!</definedName>
    <definedName name="\z" localSheetId="19">#REF!</definedName>
    <definedName name="\z" localSheetId="6">#REF!</definedName>
    <definedName name="\z">#REF!</definedName>
    <definedName name="____ASH1">[3]Sheet4!$B$524:$E$625</definedName>
    <definedName name="____ASH2">[3]Sheet4!$P$422:$Q$523</definedName>
    <definedName name="____ASS1" localSheetId="15">#REF!</definedName>
    <definedName name="____ASS1" localSheetId="16">#REF!</definedName>
    <definedName name="____ASS1">#REF!</definedName>
    <definedName name="____ASS2" localSheetId="15">#REF!</definedName>
    <definedName name="____ASS2" localSheetId="16">#REF!</definedName>
    <definedName name="____ASS2">#REF!</definedName>
    <definedName name="____crt1">'[4]I-B'!$A$1:$A$65536</definedName>
    <definedName name="____crt2">'[4]I-BR'!$A$1:$A$65536</definedName>
    <definedName name="____EPZ1">[3]Sheet4!$F$428:$F$519</definedName>
    <definedName name="____EPZ2">[3]Sheet4!$S$326:$S$417</definedName>
    <definedName name="____FMT1">'[4]I-B'!$D$1:$D$65536</definedName>
    <definedName name="____FMT2">'[4]I-BR'!$D$1:$D$65536</definedName>
    <definedName name="____hub0207" localSheetId="15">[5]AL905!#REF!</definedName>
    <definedName name="____hub0207" localSheetId="16">[5]AL905!#REF!</definedName>
    <definedName name="____hub0207">[5]AL905!#REF!</definedName>
    <definedName name="____LIA1" localSheetId="15">#REF!</definedName>
    <definedName name="____LIA1" localSheetId="16">#REF!</definedName>
    <definedName name="____LIA1">#REF!</definedName>
    <definedName name="____LIA2" localSheetId="15">#REF!</definedName>
    <definedName name="____LIA2" localSheetId="16">#REF!</definedName>
    <definedName name="____LIA2">#REF!</definedName>
    <definedName name="____LMT1">'[4]I-B'!$F$1:$F$65536</definedName>
    <definedName name="____LMT2">'[4]I-BR'!$F$1:$F$65536</definedName>
    <definedName name="____PL1" localSheetId="15">#REF!</definedName>
    <definedName name="____PL1" localSheetId="16">#REF!</definedName>
    <definedName name="____PL1">#REF!</definedName>
    <definedName name="____PL2" localSheetId="15">#REF!</definedName>
    <definedName name="____PL2" localSheetId="16">#REF!</definedName>
    <definedName name="____PL2">#REF!</definedName>
    <definedName name="____PP2" localSheetId="15">#REF!</definedName>
    <definedName name="____PP2" localSheetId="16">#REF!</definedName>
    <definedName name="____PP2">#REF!</definedName>
    <definedName name="____PP3" localSheetId="15">#REF!</definedName>
    <definedName name="____PP3" localSheetId="16">#REF!</definedName>
    <definedName name="____PP3">#REF!</definedName>
    <definedName name="____REC1999">'[6]RC-0997'!$B$132:$Q$171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5">#REF!</definedName>
    <definedName name="___ASS1" localSheetId="16">#REF!</definedName>
    <definedName name="___ASS1" localSheetId="23">#REF!</definedName>
    <definedName name="___ASS1" localSheetId="13">#REF!</definedName>
    <definedName name="___ASS1" localSheetId="8">#REF!</definedName>
    <definedName name="___ASS1" localSheetId="9">#REF!</definedName>
    <definedName name="___ASS1" localSheetId="10">#REF!</definedName>
    <definedName name="___ASS1" localSheetId="11">#REF!</definedName>
    <definedName name="___ASS1" localSheetId="22">#REF!</definedName>
    <definedName name="___ASS1">#REF!</definedName>
    <definedName name="___ASS2" localSheetId="15">#REF!</definedName>
    <definedName name="___ASS2" localSheetId="16">#REF!</definedName>
    <definedName name="___ASS2" localSheetId="13">#REF!</definedName>
    <definedName name="___ASS2" localSheetId="8">#REF!</definedName>
    <definedName name="___ASS2" localSheetId="9">#REF!</definedName>
    <definedName name="___ASS2" localSheetId="10">#REF!</definedName>
    <definedName name="___ASS2" localSheetId="11">#REF!</definedName>
    <definedName name="___ASS2">#REF!</definedName>
    <definedName name="___BSD1" localSheetId="15">#REF!</definedName>
    <definedName name="___BSD1" localSheetId="16">#REF!</definedName>
    <definedName name="___BSD1">#REF!</definedName>
    <definedName name="___BSH1" localSheetId="15">#REF!</definedName>
    <definedName name="___BSH1" localSheetId="16">#REF!</definedName>
    <definedName name="___BSH1">#REF!</definedName>
    <definedName name="___BSP1" localSheetId="15">#REF!</definedName>
    <definedName name="___BSP1" localSheetId="16">#REF!</definedName>
    <definedName name="___BSP1">#REF!</definedName>
    <definedName name="___BSS1" localSheetId="15">#REF!</definedName>
    <definedName name="___BSS1" localSheetId="16">#REF!</definedName>
    <definedName name="___BSS1">#REF!</definedName>
    <definedName name="___BST1" localSheetId="15">#REF!</definedName>
    <definedName name="___BST1" localSheetId="16">#REF!</definedName>
    <definedName name="___BST1">#REF!</definedName>
    <definedName name="___Col1" localSheetId="15">#REF!</definedName>
    <definedName name="___Col1" localSheetId="16">#REF!</definedName>
    <definedName name="___Col1">#REF!</definedName>
    <definedName name="___crt1">'[4]I-B'!$A$1:$A$65536</definedName>
    <definedName name="___crt2">'[4]I-BR'!$A$1:$A$65536</definedName>
    <definedName name="___EPZ1">[3]Sheet4!$F$428:$F$519</definedName>
    <definedName name="___EPZ2">[3]Sheet4!$S$326:$S$417</definedName>
    <definedName name="___FMT1">'[4]I-B'!$D$1:$D$65536</definedName>
    <definedName name="___FMT2">'[4]I-BR'!$D$1:$D$65536</definedName>
    <definedName name="___hub0207" localSheetId="15">[5]AL905!#REF!</definedName>
    <definedName name="___hub0207" localSheetId="16">[5]AL905!#REF!</definedName>
    <definedName name="___hub0207" localSheetId="23">[5]AL905!#REF!</definedName>
    <definedName name="___hub0207" localSheetId="22">[5]AL905!#REF!</definedName>
    <definedName name="___hub0207">[5]AL905!#REF!</definedName>
    <definedName name="___IEC1" localSheetId="15">#REF!</definedName>
    <definedName name="___IEC1" localSheetId="16">#REF!</definedName>
    <definedName name="___IEC1">#REF!</definedName>
    <definedName name="___IED1" localSheetId="15">#REF!</definedName>
    <definedName name="___IED1" localSheetId="16">#REF!</definedName>
    <definedName name="___IED1">#REF!</definedName>
    <definedName name="___IEH1" localSheetId="15">#REF!</definedName>
    <definedName name="___IEH1" localSheetId="16">#REF!</definedName>
    <definedName name="___IEH1">#REF!</definedName>
    <definedName name="___IEP1" localSheetId="15">#REF!</definedName>
    <definedName name="___IEP1" localSheetId="16">#REF!</definedName>
    <definedName name="___IEP1">#REF!</definedName>
    <definedName name="___IES1" localSheetId="15">#REF!</definedName>
    <definedName name="___IES1" localSheetId="16">#REF!</definedName>
    <definedName name="___IES1">#REF!</definedName>
    <definedName name="___IET1" localSheetId="15">#REF!</definedName>
    <definedName name="___IET1" localSheetId="16">#REF!</definedName>
    <definedName name="___IET1">#REF!</definedName>
    <definedName name="___LIA1" localSheetId="15">#REF!</definedName>
    <definedName name="___LIA1" localSheetId="16">#REF!</definedName>
    <definedName name="___LIA1" localSheetId="23">#REF!</definedName>
    <definedName name="___LIA1" localSheetId="13">#REF!</definedName>
    <definedName name="___LIA1" localSheetId="8">#REF!</definedName>
    <definedName name="___LIA1" localSheetId="9">#REF!</definedName>
    <definedName name="___LIA1" localSheetId="10">#REF!</definedName>
    <definedName name="___LIA1" localSheetId="11">#REF!</definedName>
    <definedName name="___LIA1" localSheetId="22">#REF!</definedName>
    <definedName name="___LIA1">#REF!</definedName>
    <definedName name="___LIA2" localSheetId="15">#REF!</definedName>
    <definedName name="___LIA2" localSheetId="16">#REF!</definedName>
    <definedName name="___LIA2" localSheetId="13">#REF!</definedName>
    <definedName name="___LIA2" localSheetId="8">#REF!</definedName>
    <definedName name="___LIA2" localSheetId="9">#REF!</definedName>
    <definedName name="___LIA2" localSheetId="10">#REF!</definedName>
    <definedName name="___LIA2" localSheetId="11">#REF!</definedName>
    <definedName name="___LIA2">#REF!</definedName>
    <definedName name="___LMT1">'[4]I-B'!$F$1:$F$65536</definedName>
    <definedName name="___LMT2">'[4]I-BR'!$F$1:$F$65536</definedName>
    <definedName name="___PL1" localSheetId="15">#REF!</definedName>
    <definedName name="___PL1" localSheetId="16">#REF!</definedName>
    <definedName name="___PL1" localSheetId="23">#REF!</definedName>
    <definedName name="___PL1" localSheetId="13">#REF!</definedName>
    <definedName name="___PL1" localSheetId="8">#REF!</definedName>
    <definedName name="___PL1" localSheetId="9">#REF!</definedName>
    <definedName name="___PL1" localSheetId="10">#REF!</definedName>
    <definedName name="___PL1" localSheetId="11">#REF!</definedName>
    <definedName name="___PL1" localSheetId="22">#REF!</definedName>
    <definedName name="___PL1">#REF!</definedName>
    <definedName name="___PL2" localSheetId="15">#REF!</definedName>
    <definedName name="___PL2" localSheetId="16">#REF!</definedName>
    <definedName name="___PL2" localSheetId="13">#REF!</definedName>
    <definedName name="___PL2" localSheetId="8">#REF!</definedName>
    <definedName name="___PL2" localSheetId="9">#REF!</definedName>
    <definedName name="___PL2" localSheetId="10">#REF!</definedName>
    <definedName name="___PL2" localSheetId="11">#REF!</definedName>
    <definedName name="___PL2">#REF!</definedName>
    <definedName name="___PP2" localSheetId="15">#REF!</definedName>
    <definedName name="___PP2" localSheetId="16">#REF!</definedName>
    <definedName name="___PP2" localSheetId="13">#REF!</definedName>
    <definedName name="___PP2" localSheetId="8">#REF!</definedName>
    <definedName name="___PP2" localSheetId="9">#REF!</definedName>
    <definedName name="___PP2" localSheetId="10">#REF!</definedName>
    <definedName name="___PP2" localSheetId="11">#REF!</definedName>
    <definedName name="___PP2">#REF!</definedName>
    <definedName name="___PP3" localSheetId="15">#REF!</definedName>
    <definedName name="___PP3" localSheetId="16">#REF!</definedName>
    <definedName name="___PP3" localSheetId="13">#REF!</definedName>
    <definedName name="___PP3" localSheetId="8">#REF!</definedName>
    <definedName name="___PP3" localSheetId="9">#REF!</definedName>
    <definedName name="___PP3" localSheetId="10">#REF!</definedName>
    <definedName name="___PP3" localSheetId="11">#REF!</definedName>
    <definedName name="___PP3">#REF!</definedName>
    <definedName name="___REC1999">'[6]RC-0997'!$B$132:$Q$171</definedName>
    <definedName name="___TMO1" localSheetId="15">'[7]BS-OVS'!#REF!</definedName>
    <definedName name="___TMO1" localSheetId="16">'[7]BS-OVS'!#REF!</definedName>
    <definedName name="___TMO1">'[7]BS-OVS'!#REF!</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5" hidden="1">'[8]29-30'!#REF!</definedName>
    <definedName name="__123Graph_A" localSheetId="16" hidden="1">'[8]29-30'!#REF!</definedName>
    <definedName name="__123Graph_A" localSheetId="23" hidden="1">'[8]29-30'!#REF!</definedName>
    <definedName name="__123Graph_A" localSheetId="22" hidden="1">'[8]29-30'!#REF!</definedName>
    <definedName name="__123Graph_A" hidden="1">'[8]29-30'!#REF!</definedName>
    <definedName name="__123Graph_B" localSheetId="15" hidden="1">'[8]29-30'!#REF!</definedName>
    <definedName name="__123Graph_B" localSheetId="16" hidden="1">'[8]29-30'!#REF!</definedName>
    <definedName name="__123Graph_B" localSheetId="23" hidden="1">'[8]29-30'!#REF!</definedName>
    <definedName name="__123Graph_B" localSheetId="22" hidden="1">'[8]29-30'!#REF!</definedName>
    <definedName name="__123Graph_B" hidden="1">'[8]29-30'!#REF!</definedName>
    <definedName name="__123Graph_X" localSheetId="15" hidden="1">'[8]29-30'!#REF!</definedName>
    <definedName name="__123Graph_X" localSheetId="16" hidden="1">'[8]29-30'!#REF!</definedName>
    <definedName name="__123Graph_X" localSheetId="23" hidden="1">'[8]29-30'!#REF!</definedName>
    <definedName name="__123Graph_X" localSheetId="22" hidden="1">'[8]29-30'!#REF!</definedName>
    <definedName name="__123Graph_X" hidden="1">'[8]29-30'!#REF!</definedName>
    <definedName name="__ASH1">[3]Sheet4!$B$524:$E$625</definedName>
    <definedName name="__ASH2">[3]Sheet4!$P$422:$Q$523</definedName>
    <definedName name="__ASS1" localSheetId="15">#REF!</definedName>
    <definedName name="__ASS1" localSheetId="16">#REF!</definedName>
    <definedName name="__ASS1" localSheetId="23">#REF!</definedName>
    <definedName name="__ASS1" localSheetId="7">#REF!</definedName>
    <definedName name="__ASS1" localSheetId="2">#REF!</definedName>
    <definedName name="__ASS1" localSheetId="19">#REF!</definedName>
    <definedName name="__ASS1" localSheetId="6">#REF!</definedName>
    <definedName name="__ASS1" localSheetId="22">#REF!</definedName>
    <definedName name="__ASS1">#REF!</definedName>
    <definedName name="__ASS2" localSheetId="15">#REF!</definedName>
    <definedName name="__ASS2" localSheetId="16">#REF!</definedName>
    <definedName name="__ASS2">#REF!</definedName>
    <definedName name="__BSC1" localSheetId="15">#REF!</definedName>
    <definedName name="__BSC1" localSheetId="16">#REF!</definedName>
    <definedName name="__BSC1">#REF!</definedName>
    <definedName name="__BSD1" localSheetId="15">#REF!</definedName>
    <definedName name="__BSD1" localSheetId="16">#REF!</definedName>
    <definedName name="__BSD1" localSheetId="13">#REF!</definedName>
    <definedName name="__BSD1" localSheetId="8">#REF!</definedName>
    <definedName name="__BSD1" localSheetId="9">#REF!</definedName>
    <definedName name="__BSD1" localSheetId="10">#REF!</definedName>
    <definedName name="__BSD1" localSheetId="11">#REF!</definedName>
    <definedName name="__BSD1">#REF!</definedName>
    <definedName name="__BSH1" localSheetId="15">#REF!</definedName>
    <definedName name="__BSH1" localSheetId="16">#REF!</definedName>
    <definedName name="__BSH1" localSheetId="13">#REF!</definedName>
    <definedName name="__BSH1" localSheetId="8">#REF!</definedName>
    <definedName name="__BSH1" localSheetId="9">#REF!</definedName>
    <definedName name="__BSH1" localSheetId="10">#REF!</definedName>
    <definedName name="__BSH1" localSheetId="11">#REF!</definedName>
    <definedName name="__BSH1">#REF!</definedName>
    <definedName name="__BSP1" localSheetId="15">#REF!</definedName>
    <definedName name="__BSP1" localSheetId="16">#REF!</definedName>
    <definedName name="__BSP1" localSheetId="13">#REF!</definedName>
    <definedName name="__BSP1" localSheetId="8">#REF!</definedName>
    <definedName name="__BSP1" localSheetId="9">#REF!</definedName>
    <definedName name="__BSP1" localSheetId="10">#REF!</definedName>
    <definedName name="__BSP1" localSheetId="11">#REF!</definedName>
    <definedName name="__BSP1">#REF!</definedName>
    <definedName name="__BSS1" localSheetId="15">#REF!</definedName>
    <definedName name="__BSS1" localSheetId="16">#REF!</definedName>
    <definedName name="__BSS1" localSheetId="13">#REF!</definedName>
    <definedName name="__BSS1" localSheetId="8">#REF!</definedName>
    <definedName name="__BSS1" localSheetId="9">#REF!</definedName>
    <definedName name="__BSS1" localSheetId="10">#REF!</definedName>
    <definedName name="__BSS1" localSheetId="11">#REF!</definedName>
    <definedName name="__BSS1">#REF!</definedName>
    <definedName name="__BST1" localSheetId="15">#REF!</definedName>
    <definedName name="__BST1" localSheetId="16">#REF!</definedName>
    <definedName name="__BST1" localSheetId="13">#REF!</definedName>
    <definedName name="__BST1" localSheetId="8">#REF!</definedName>
    <definedName name="__BST1" localSheetId="9">#REF!</definedName>
    <definedName name="__BST1" localSheetId="10">#REF!</definedName>
    <definedName name="__BST1" localSheetId="11">#REF!</definedName>
    <definedName name="__BST1">#REF!</definedName>
    <definedName name="__Col1" localSheetId="15">#REF!</definedName>
    <definedName name="__Col1" localSheetId="16">#REF!</definedName>
    <definedName name="__Col1" localSheetId="13">#REF!</definedName>
    <definedName name="__Col1" localSheetId="8">#REF!</definedName>
    <definedName name="__Col1" localSheetId="9">#REF!</definedName>
    <definedName name="__Col1" localSheetId="10">#REF!</definedName>
    <definedName name="__Col1" localSheetId="11">#REF!</definedName>
    <definedName name="__Col1">#REF!</definedName>
    <definedName name="__crt1">'[4]I-B'!$A$1:$A$65536</definedName>
    <definedName name="__crt2">'[4]I-BR'!$A$1:$A$65536</definedName>
    <definedName name="__EPZ1">[3]Sheet4!$F$428:$F$519</definedName>
    <definedName name="__EPZ2">[3]Sheet4!$S$326:$S$417</definedName>
    <definedName name="__FMT1">'[4]I-B'!$D$1:$D$65536</definedName>
    <definedName name="__FMT2">'[4]I-BR'!$D$1:$D$65536</definedName>
    <definedName name="__hub0207" localSheetId="15">[5]AL905!#REF!</definedName>
    <definedName name="__hub0207" localSheetId="16">[5]AL905!#REF!</definedName>
    <definedName name="__hub0207" localSheetId="23">[5]AL905!#REF!</definedName>
    <definedName name="__hub0207" localSheetId="7">[5]AL905!#REF!</definedName>
    <definedName name="__hub0207" localSheetId="2">[5]AL905!#REF!</definedName>
    <definedName name="__hub0207" localSheetId="19">[5]AL905!#REF!</definedName>
    <definedName name="__hub0207" localSheetId="6">[5]AL905!#REF!</definedName>
    <definedName name="__hub0207" localSheetId="22">[5]AL905!#REF!</definedName>
    <definedName name="__hub0207">[5]AL905!#REF!</definedName>
    <definedName name="__IEC1" localSheetId="15">#REF!</definedName>
    <definedName name="__IEC1" localSheetId="16">#REF!</definedName>
    <definedName name="__IEC1" localSheetId="23">#REF!</definedName>
    <definedName name="__IEC1" localSheetId="13">#REF!</definedName>
    <definedName name="__IEC1" localSheetId="8">#REF!</definedName>
    <definedName name="__IEC1" localSheetId="9">#REF!</definedName>
    <definedName name="__IEC1" localSheetId="10">#REF!</definedName>
    <definedName name="__IEC1" localSheetId="11">#REF!</definedName>
    <definedName name="__IEC1" localSheetId="22">#REF!</definedName>
    <definedName name="__IEC1">#REF!</definedName>
    <definedName name="__IED1" localSheetId="15">#REF!</definedName>
    <definedName name="__IED1" localSheetId="16">#REF!</definedName>
    <definedName name="__IED1" localSheetId="13">#REF!</definedName>
    <definedName name="__IED1" localSheetId="8">#REF!</definedName>
    <definedName name="__IED1" localSheetId="9">#REF!</definedName>
    <definedName name="__IED1" localSheetId="10">#REF!</definedName>
    <definedName name="__IED1" localSheetId="11">#REF!</definedName>
    <definedName name="__IED1">#REF!</definedName>
    <definedName name="__IEH1" localSheetId="15">#REF!</definedName>
    <definedName name="__IEH1" localSheetId="16">#REF!</definedName>
    <definedName name="__IEH1" localSheetId="13">#REF!</definedName>
    <definedName name="__IEH1" localSheetId="8">#REF!</definedName>
    <definedName name="__IEH1" localSheetId="9">#REF!</definedName>
    <definedName name="__IEH1" localSheetId="10">#REF!</definedName>
    <definedName name="__IEH1" localSheetId="11">#REF!</definedName>
    <definedName name="__IEH1">#REF!</definedName>
    <definedName name="__IEP1" localSheetId="15">#REF!</definedName>
    <definedName name="__IEP1" localSheetId="16">#REF!</definedName>
    <definedName name="__IEP1" localSheetId="13">#REF!</definedName>
    <definedName name="__IEP1" localSheetId="8">#REF!</definedName>
    <definedName name="__IEP1" localSheetId="9">#REF!</definedName>
    <definedName name="__IEP1" localSheetId="10">#REF!</definedName>
    <definedName name="__IEP1" localSheetId="11">#REF!</definedName>
    <definedName name="__IEP1">#REF!</definedName>
    <definedName name="__IES1" localSheetId="15">#REF!</definedName>
    <definedName name="__IES1" localSheetId="16">#REF!</definedName>
    <definedName name="__IES1" localSheetId="13">#REF!</definedName>
    <definedName name="__IES1" localSheetId="8">#REF!</definedName>
    <definedName name="__IES1" localSheetId="9">#REF!</definedName>
    <definedName name="__IES1" localSheetId="10">#REF!</definedName>
    <definedName name="__IES1" localSheetId="11">#REF!</definedName>
    <definedName name="__IES1">#REF!</definedName>
    <definedName name="__IET1" localSheetId="15">#REF!</definedName>
    <definedName name="__IET1" localSheetId="16">#REF!</definedName>
    <definedName name="__IET1" localSheetId="13">#REF!</definedName>
    <definedName name="__IET1" localSheetId="8">#REF!</definedName>
    <definedName name="__IET1" localSheetId="9">#REF!</definedName>
    <definedName name="__IET1" localSheetId="10">#REF!</definedName>
    <definedName name="__IET1" localSheetId="11">#REF!</definedName>
    <definedName name="__IET1">#REF!</definedName>
    <definedName name="__LIA1" localSheetId="15">#REF!</definedName>
    <definedName name="__LIA1" localSheetId="16">#REF!</definedName>
    <definedName name="__LIA1" localSheetId="7">#REF!</definedName>
    <definedName name="__LIA1" localSheetId="2">#REF!</definedName>
    <definedName name="__LIA1" localSheetId="19">#REF!</definedName>
    <definedName name="__LIA1" localSheetId="6">#REF!</definedName>
    <definedName name="__LIA1">#REF!</definedName>
    <definedName name="__LIA2" localSheetId="15">#REF!</definedName>
    <definedName name="__LIA2" localSheetId="16">#REF!</definedName>
    <definedName name="__LIA2">#REF!</definedName>
    <definedName name="__LMT1">'[4]I-B'!$F$1:$F$65536</definedName>
    <definedName name="__LMT2">'[4]I-BR'!$F$1:$F$65536</definedName>
    <definedName name="__PL1" localSheetId="15">#REF!</definedName>
    <definedName name="__PL1" localSheetId="16">#REF!</definedName>
    <definedName name="__PL1" localSheetId="23">#REF!</definedName>
    <definedName name="__PL1" localSheetId="7">#REF!</definedName>
    <definedName name="__PL1" localSheetId="2">#REF!</definedName>
    <definedName name="__PL1" localSheetId="19">#REF!</definedName>
    <definedName name="__PL1" localSheetId="6">#REF!</definedName>
    <definedName name="__PL1" localSheetId="22">#REF!</definedName>
    <definedName name="__PL1">#REF!</definedName>
    <definedName name="__PL2" localSheetId="15">#REF!</definedName>
    <definedName name="__PL2" localSheetId="16">#REF!</definedName>
    <definedName name="__PL2">#REF!</definedName>
    <definedName name="__pL3" localSheetId="15">#REF!</definedName>
    <definedName name="__pL3" localSheetId="16">#REF!</definedName>
    <definedName name="__pL3">#REF!</definedName>
    <definedName name="__PP2" localSheetId="15">#REF!</definedName>
    <definedName name="__PP2" localSheetId="16">#REF!</definedName>
    <definedName name="__PP2">#REF!</definedName>
    <definedName name="__PP3" localSheetId="15">#REF!</definedName>
    <definedName name="__PP3" localSheetId="16">#REF!</definedName>
    <definedName name="__PP3">#REF!</definedName>
    <definedName name="__REC1999">'[6]RC-0997'!$B$132:$Q$171</definedName>
    <definedName name="__TMO1" localSheetId="15">'[7]BS-OVS'!#REF!</definedName>
    <definedName name="__TMO1" localSheetId="16">'[7]BS-OVS'!#REF!</definedName>
    <definedName name="__TMO1" localSheetId="23">'[7]BS-OVS'!#REF!</definedName>
    <definedName name="__TMO1" localSheetId="22">'[7]BS-OVS'!#REF!</definedName>
    <definedName name="__TMO1">'[7]BS-OVS'!#REF!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5">#REF!</definedName>
    <definedName name="_1" localSheetId="16">#REF!</definedName>
    <definedName name="_1" localSheetId="7">#REF!</definedName>
    <definedName name="_1" localSheetId="2">#REF!</definedName>
    <definedName name="_1" localSheetId="19">#REF!</definedName>
    <definedName name="_1" localSheetId="6">#REF!</definedName>
    <definedName name="_1">#REF!</definedName>
    <definedName name="_1.1" localSheetId="15">#REF!</definedName>
    <definedName name="_1.1" localSheetId="16">#REF!</definedName>
    <definedName name="_1.1" localSheetId="7">#REF!</definedName>
    <definedName name="_1.1" localSheetId="2">#REF!</definedName>
    <definedName name="_1.1" localSheetId="19">#REF!</definedName>
    <definedName name="_1.1" localSheetId="6">#REF!</definedName>
    <definedName name="_1.1">#REF!</definedName>
    <definedName name="_1.2" localSheetId="15">[9]Sheet3!#REF!</definedName>
    <definedName name="_1.2" localSheetId="16">[9]Sheet3!#REF!</definedName>
    <definedName name="_1.2" localSheetId="7">[9]Sheet3!#REF!</definedName>
    <definedName name="_1.2" localSheetId="2">[9]Sheet3!#REF!</definedName>
    <definedName name="_1.2" localSheetId="19">[9]Sheet3!#REF!</definedName>
    <definedName name="_1.2" localSheetId="6">[9]Sheet3!#REF!</definedName>
    <definedName name="_1.2">[9]Sheet3!#REF!</definedName>
    <definedName name="_1_" localSheetId="15">#REF!</definedName>
    <definedName name="_1_" localSheetId="16">#REF!</definedName>
    <definedName name="_1_">#REF!</definedName>
    <definedName name="_10" localSheetId="15">#REF!</definedName>
    <definedName name="_10" localSheetId="16">#REF!</definedName>
    <definedName name="_10" localSheetId="7">#REF!</definedName>
    <definedName name="_10" localSheetId="2">#REF!</definedName>
    <definedName name="_10" localSheetId="19">#REF!</definedName>
    <definedName name="_10" localSheetId="6">#REF!</definedName>
    <definedName name="_10">#REF!</definedName>
    <definedName name="_11" localSheetId="15">#REF!</definedName>
    <definedName name="_11" localSheetId="16">#REF!</definedName>
    <definedName name="_11" localSheetId="7">#REF!</definedName>
    <definedName name="_11" localSheetId="2">#REF!</definedName>
    <definedName name="_11" localSheetId="19">#REF!</definedName>
    <definedName name="_11" localSheetId="6">#REF!</definedName>
    <definedName name="_11">#REF!</definedName>
    <definedName name="_12" localSheetId="15">#REF!</definedName>
    <definedName name="_12" localSheetId="16">#REF!</definedName>
    <definedName name="_12" localSheetId="7">#REF!</definedName>
    <definedName name="_12" localSheetId="2">#REF!</definedName>
    <definedName name="_12" localSheetId="19">#REF!</definedName>
    <definedName name="_12" localSheetId="6">#REF!</definedName>
    <definedName name="_12">#REF!</definedName>
    <definedName name="_13" localSheetId="15">#REF!</definedName>
    <definedName name="_13" localSheetId="16">#REF!</definedName>
    <definedName name="_13" localSheetId="7">#REF!</definedName>
    <definedName name="_13" localSheetId="2">#REF!</definedName>
    <definedName name="_13" localSheetId="19">#REF!</definedName>
    <definedName name="_13" localSheetId="6">#REF!</definedName>
    <definedName name="_13">#REF!</definedName>
    <definedName name="_14" localSheetId="15">#REF!</definedName>
    <definedName name="_14" localSheetId="16">#REF!</definedName>
    <definedName name="_14" localSheetId="7">#REF!</definedName>
    <definedName name="_14" localSheetId="2">#REF!</definedName>
    <definedName name="_14" localSheetId="19">#REF!</definedName>
    <definedName name="_14" localSheetId="6">#REF!</definedName>
    <definedName name="_14">#REF!</definedName>
    <definedName name="_15" localSheetId="15">#REF!</definedName>
    <definedName name="_15" localSheetId="16">#REF!</definedName>
    <definedName name="_15" localSheetId="7">#REF!</definedName>
    <definedName name="_15" localSheetId="2">#REF!</definedName>
    <definedName name="_15" localSheetId="19">#REF!</definedName>
    <definedName name="_15" localSheetId="6">#REF!</definedName>
    <definedName name="_15">#REF!</definedName>
    <definedName name="_16" localSheetId="15">#REF!</definedName>
    <definedName name="_16" localSheetId="16">#REF!</definedName>
    <definedName name="_16" localSheetId="7">#REF!</definedName>
    <definedName name="_16" localSheetId="2">#REF!</definedName>
    <definedName name="_16" localSheetId="19">#REF!</definedName>
    <definedName name="_16" localSheetId="6">#REF!</definedName>
    <definedName name="_16">#REF!</definedName>
    <definedName name="_17" localSheetId="15">#REF!</definedName>
    <definedName name="_17" localSheetId="16">#REF!</definedName>
    <definedName name="_17" localSheetId="7">#REF!</definedName>
    <definedName name="_17" localSheetId="2">#REF!</definedName>
    <definedName name="_17" localSheetId="19">#REF!</definedName>
    <definedName name="_17" localSheetId="6">#REF!</definedName>
    <definedName name="_17">#REF!</definedName>
    <definedName name="_18" localSheetId="15">#REF!</definedName>
    <definedName name="_18" localSheetId="16">#REF!</definedName>
    <definedName name="_18" localSheetId="7">#REF!</definedName>
    <definedName name="_18" localSheetId="2">#REF!</definedName>
    <definedName name="_18" localSheetId="19">#REF!</definedName>
    <definedName name="_18" localSheetId="6">#REF!</definedName>
    <definedName name="_18">#REF!</definedName>
    <definedName name="_19" localSheetId="15">#REF!</definedName>
    <definedName name="_19" localSheetId="16">#REF!</definedName>
    <definedName name="_19" localSheetId="7">#REF!</definedName>
    <definedName name="_19" localSheetId="2">#REF!</definedName>
    <definedName name="_19" localSheetId="19">#REF!</definedName>
    <definedName name="_19" localSheetId="6">#REF!</definedName>
    <definedName name="_19">#REF!</definedName>
    <definedName name="_2" localSheetId="15">#REF!</definedName>
    <definedName name="_2" localSheetId="16">#REF!</definedName>
    <definedName name="_2" localSheetId="7">#REF!</definedName>
    <definedName name="_2" localSheetId="2">#REF!</definedName>
    <definedName name="_2" localSheetId="19">#REF!</definedName>
    <definedName name="_2" localSheetId="6">#REF!</definedName>
    <definedName name="_2">#REF!</definedName>
    <definedName name="_2.1" localSheetId="15">#REF!</definedName>
    <definedName name="_2.1" localSheetId="16">#REF!</definedName>
    <definedName name="_2.1" localSheetId="7">#REF!</definedName>
    <definedName name="_2.1" localSheetId="2">#REF!</definedName>
    <definedName name="_2.1" localSheetId="19">#REF!</definedName>
    <definedName name="_2.1" localSheetId="6">#REF!</definedName>
    <definedName name="_2.1">#REF!</definedName>
    <definedName name="_2.2" localSheetId="15">[9]Sheet3!#REF!</definedName>
    <definedName name="_2.2" localSheetId="16">[9]Sheet3!#REF!</definedName>
    <definedName name="_2.2" localSheetId="7">[9]Sheet3!#REF!</definedName>
    <definedName name="_2.2" localSheetId="2">[9]Sheet3!#REF!</definedName>
    <definedName name="_2.2" localSheetId="19">[9]Sheet3!#REF!</definedName>
    <definedName name="_2.2" localSheetId="6">[9]Sheet3!#REF!</definedName>
    <definedName name="_2.2">[9]Sheet3!#REF!</definedName>
    <definedName name="_20" localSheetId="15">#REF!</definedName>
    <definedName name="_20" localSheetId="16">#REF!</definedName>
    <definedName name="_20" localSheetId="7">#REF!</definedName>
    <definedName name="_20" localSheetId="2">#REF!</definedName>
    <definedName name="_20" localSheetId="19">#REF!</definedName>
    <definedName name="_20" localSheetId="6">#REF!</definedName>
    <definedName name="_20">#REF!</definedName>
    <definedName name="_21" localSheetId="15">#REF!</definedName>
    <definedName name="_21" localSheetId="16">#REF!</definedName>
    <definedName name="_21" localSheetId="7">#REF!</definedName>
    <definedName name="_21" localSheetId="2">#REF!</definedName>
    <definedName name="_21" localSheetId="19">#REF!</definedName>
    <definedName name="_21" localSheetId="6">#REF!</definedName>
    <definedName name="_21">#REF!</definedName>
    <definedName name="_24_06_2004" localSheetId="15">#REF!</definedName>
    <definedName name="_24_06_2004" localSheetId="16">#REF!</definedName>
    <definedName name="_24_06_2004">#REF!</definedName>
    <definedName name="_29_07_2004" localSheetId="15">#REF!</definedName>
    <definedName name="_29_07_2004" localSheetId="16">#REF!</definedName>
    <definedName name="_29_07_2004">#REF!</definedName>
    <definedName name="_3" localSheetId="15">#REF!</definedName>
    <definedName name="_3" localSheetId="16">#REF!</definedName>
    <definedName name="_3" localSheetId="7">#REF!</definedName>
    <definedName name="_3" localSheetId="2">#REF!</definedName>
    <definedName name="_3" localSheetId="19">#REF!</definedName>
    <definedName name="_3" localSheetId="6">#REF!</definedName>
    <definedName name="_3">#REF!</definedName>
    <definedName name="_3.1">[3]Sheet4!$A$110</definedName>
    <definedName name="_3.2">[3]Sheet4!$O$8</definedName>
    <definedName name="_3.3" localSheetId="15">[9]Sheet2!#REF!</definedName>
    <definedName name="_3.3" localSheetId="16">[9]Sheet2!#REF!</definedName>
    <definedName name="_3.3" localSheetId="7">[9]Sheet2!#REF!</definedName>
    <definedName name="_3.3" localSheetId="2">[9]Sheet2!#REF!</definedName>
    <definedName name="_3.3" localSheetId="19">[9]Sheet2!#REF!</definedName>
    <definedName name="_3.3" localSheetId="6">[9]Sheet2!#REF!</definedName>
    <definedName name="_3.3">[9]Sheet2!#REF!</definedName>
    <definedName name="_4" localSheetId="15">#REF!</definedName>
    <definedName name="_4" localSheetId="16">#REF!</definedName>
    <definedName name="_4" localSheetId="7">#REF!</definedName>
    <definedName name="_4" localSheetId="2">#REF!</definedName>
    <definedName name="_4" localSheetId="19">#REF!</definedName>
    <definedName name="_4" localSheetId="6">#REF!</definedName>
    <definedName name="_4">#REF!</definedName>
    <definedName name="_4.1">[3]Sheet4!$A$214</definedName>
    <definedName name="_4.2">[3]Sheet4!$O$112</definedName>
    <definedName name="_5" localSheetId="15">#REF!</definedName>
    <definedName name="_5" localSheetId="16">#REF!</definedName>
    <definedName name="_5" localSheetId="7">#REF!</definedName>
    <definedName name="_5" localSheetId="2">#REF!</definedName>
    <definedName name="_5" localSheetId="19">#REF!</definedName>
    <definedName name="_5" localSheetId="6">#REF!</definedName>
    <definedName name="_5">#REF!</definedName>
    <definedName name="_5.1">[3]Sheet4!$A$318</definedName>
    <definedName name="_5.2">[3]Sheet4!$O$216</definedName>
    <definedName name="_6" localSheetId="15">#REF!</definedName>
    <definedName name="_6" localSheetId="16">#REF!</definedName>
    <definedName name="_6" localSheetId="7">#REF!</definedName>
    <definedName name="_6" localSheetId="2">#REF!</definedName>
    <definedName name="_6" localSheetId="19">#REF!</definedName>
    <definedName name="_6" localSheetId="6">#REF!</definedName>
    <definedName name="_6">#REF!</definedName>
    <definedName name="_6.1">[3]Sheet4!$A$422</definedName>
    <definedName name="_6.2">[3]Sheet4!$O$320</definedName>
    <definedName name="_7" localSheetId="15">#REF!</definedName>
    <definedName name="_7" localSheetId="16">#REF!</definedName>
    <definedName name="_7" localSheetId="7">#REF!</definedName>
    <definedName name="_7" localSheetId="2">#REF!</definedName>
    <definedName name="_7" localSheetId="19">#REF!</definedName>
    <definedName name="_7" localSheetId="6">#REF!</definedName>
    <definedName name="_7">#REF!</definedName>
    <definedName name="_7.1">[3]Sheet4!$A$526</definedName>
    <definedName name="_7.2">[3]Sheet4!$O$424</definedName>
    <definedName name="_8" localSheetId="15">#REF!</definedName>
    <definedName name="_8" localSheetId="16">#REF!</definedName>
    <definedName name="_8" localSheetId="7">#REF!</definedName>
    <definedName name="_8" localSheetId="2">#REF!</definedName>
    <definedName name="_8" localSheetId="19">#REF!</definedName>
    <definedName name="_8" localSheetId="6">#REF!</definedName>
    <definedName name="_8">#REF!</definedName>
    <definedName name="_9" localSheetId="15">#REF!</definedName>
    <definedName name="_9" localSheetId="16">#REF!</definedName>
    <definedName name="_9" localSheetId="7">#REF!</definedName>
    <definedName name="_9" localSheetId="2">#REF!</definedName>
    <definedName name="_9" localSheetId="19">#REF!</definedName>
    <definedName name="_9" localSheetId="6">#REF!</definedName>
    <definedName name="_9">#REF!</definedName>
    <definedName name="_ASH1" localSheetId="23">[10]Sheet4!$B$524:$E$625</definedName>
    <definedName name="_ASH1" localSheetId="7">[10]Sheet4!$B$524:$E$625</definedName>
    <definedName name="_ASH1" localSheetId="2">[10]Sheet4!$B$524:$E$625</definedName>
    <definedName name="_ASH1" localSheetId="19">[10]Sheet4!$B$524:$E$625</definedName>
    <definedName name="_ASH1" localSheetId="6">[10]Sheet4!$B$524:$E$625</definedName>
    <definedName name="_ASH1" localSheetId="22">[10]Sheet4!$B$524:$E$625</definedName>
    <definedName name="_ASH1">[3]Sheet4!$B$524:$E$625</definedName>
    <definedName name="_ASH2" localSheetId="23">[10]Sheet4!$P$422:$Q$523</definedName>
    <definedName name="_ASH2" localSheetId="7">[10]Sheet4!$P$422:$Q$523</definedName>
    <definedName name="_ASH2" localSheetId="2">[10]Sheet4!$P$422:$Q$523</definedName>
    <definedName name="_ASH2" localSheetId="19">[10]Sheet4!$P$422:$Q$523</definedName>
    <definedName name="_ASH2" localSheetId="6">[10]Sheet4!$P$422:$Q$523</definedName>
    <definedName name="_ASH2" localSheetId="22">[10]Sheet4!$P$422:$Q$523</definedName>
    <definedName name="_ASH2">[3]Sheet4!$P$422:$Q$523</definedName>
    <definedName name="_ASS1" localSheetId="15">#REF!</definedName>
    <definedName name="_ASS1" localSheetId="16">#REF!</definedName>
    <definedName name="_ASS1" localSheetId="23">'[11]Abu Dhabi'!#REF!</definedName>
    <definedName name="_ASS1" localSheetId="7">'[11]Abu Dhabi'!#REF!</definedName>
    <definedName name="_ASS1" localSheetId="2">'[11]Abu Dhabi'!#REF!</definedName>
    <definedName name="_ASS1" localSheetId="19">'[11]Abu Dhabi'!#REF!</definedName>
    <definedName name="_ASS1" localSheetId="6">'[11]Abu Dhabi'!#REF!</definedName>
    <definedName name="_ASS1" localSheetId="22">'[11]Abu Dhabi'!#REF!</definedName>
    <definedName name="_ASS1">#REF!</definedName>
    <definedName name="_ASS2" localSheetId="15">#REF!</definedName>
    <definedName name="_ASS2" localSheetId="16">#REF!</definedName>
    <definedName name="_ASS2" localSheetId="23">[12]BSDOMOVS!#REF!</definedName>
    <definedName name="_ASS2" localSheetId="7">[12]BSDOMOVS!#REF!</definedName>
    <definedName name="_ASS2" localSheetId="2">[12]BSDOMOVS!#REF!</definedName>
    <definedName name="_ASS2" localSheetId="19">[12]BSDOMOVS!#REF!</definedName>
    <definedName name="_ASS2" localSheetId="6">[12]BSDOMOVS!#REF!</definedName>
    <definedName name="_ASS2" localSheetId="22">[12]BSDOMOVS!#REF!</definedName>
    <definedName name="_ASS2">#REF!</definedName>
    <definedName name="_BSC1" localSheetId="15">#REF!</definedName>
    <definedName name="_BSC1" localSheetId="16">#REF!</definedName>
    <definedName name="_BSC1" localSheetId="23">#REF!</definedName>
    <definedName name="_BSC1" localSheetId="13">#REF!</definedName>
    <definedName name="_BSC1" localSheetId="8">#REF!</definedName>
    <definedName name="_BSC1" localSheetId="9">#REF!</definedName>
    <definedName name="_BSC1" localSheetId="10">#REF!</definedName>
    <definedName name="_BSC1" localSheetId="11">#REF!</definedName>
    <definedName name="_BSC1" localSheetId="22">#REF!</definedName>
    <definedName name="_BSC1">#REF!</definedName>
    <definedName name="_BSD1" localSheetId="15">#REF!</definedName>
    <definedName name="_BSD1" localSheetId="16">#REF!</definedName>
    <definedName name="_BSD1" localSheetId="7">#REF!</definedName>
    <definedName name="_BSD1" localSheetId="2">#REF!</definedName>
    <definedName name="_BSD1" localSheetId="19">#REF!</definedName>
    <definedName name="_BSD1" localSheetId="6">#REF!</definedName>
    <definedName name="_BSD1">#REF!</definedName>
    <definedName name="_BSH1" localSheetId="15">#REF!</definedName>
    <definedName name="_BSH1" localSheetId="16">#REF!</definedName>
    <definedName name="_BSH1">#REF!</definedName>
    <definedName name="_BSP1" localSheetId="15">#REF!</definedName>
    <definedName name="_BSP1" localSheetId="16">#REF!</definedName>
    <definedName name="_BSP1">#REF!</definedName>
    <definedName name="_BSS1" localSheetId="15">#REF!</definedName>
    <definedName name="_BSS1" localSheetId="16">#REF!</definedName>
    <definedName name="_BSS1">#REF!</definedName>
    <definedName name="_BST1" localSheetId="15">#REF!</definedName>
    <definedName name="_BST1" localSheetId="16">#REF!</definedName>
    <definedName name="_BST1">#REF!</definedName>
    <definedName name="_Col1" localSheetId="15">#REF!</definedName>
    <definedName name="_Col1" localSheetId="16">#REF!</definedName>
    <definedName name="_Col1">#REF!</definedName>
    <definedName name="_crt1">'[13]I-B'!$B$1:$B$65536</definedName>
    <definedName name="_crt2">'[13]I-BR'!$B$1:$B$65536</definedName>
    <definedName name="_EPZ1" localSheetId="23">[10]Sheet4!$F$428:$F$519</definedName>
    <definedName name="_EPZ1" localSheetId="7">[10]Sheet4!$F$428:$F$519</definedName>
    <definedName name="_EPZ1" localSheetId="2">[10]Sheet4!$F$428:$F$519</definedName>
    <definedName name="_EPZ1" localSheetId="19">[10]Sheet4!$F$428:$F$519</definedName>
    <definedName name="_EPZ1" localSheetId="6">[10]Sheet4!$F$428:$F$519</definedName>
    <definedName name="_EPZ1" localSheetId="22">[10]Sheet4!$F$428:$F$519</definedName>
    <definedName name="_EPZ1">[3]Sheet4!$F$428:$F$519</definedName>
    <definedName name="_EPZ2" localSheetId="23">[10]Sheet4!$S$326:$S$417</definedName>
    <definedName name="_EPZ2" localSheetId="7">[10]Sheet4!$S$326:$S$417</definedName>
    <definedName name="_EPZ2" localSheetId="2">[10]Sheet4!$S$326:$S$417</definedName>
    <definedName name="_EPZ2" localSheetId="19">[10]Sheet4!$S$326:$S$417</definedName>
    <definedName name="_EPZ2" localSheetId="6">[10]Sheet4!$S$326:$S$417</definedName>
    <definedName name="_EPZ2" localSheetId="22">[10]Sheet4!$S$326:$S$417</definedName>
    <definedName name="_EPZ2">[3]Sheet4!$S$326:$S$417</definedName>
    <definedName name="_Fill" hidden="1">[3]Sheet4!$F$300</definedName>
    <definedName name="_xlnm._FilterDatabase" localSheetId="15" hidden="1">#REF!</definedName>
    <definedName name="_xlnm._FilterDatabase" localSheetId="16" hidden="1">#REF!</definedName>
    <definedName name="_xlnm._FilterDatabase" localSheetId="5" hidden="1">#REF!</definedName>
    <definedName name="_xlnm._FilterDatabase" hidden="1">#REF!</definedName>
    <definedName name="_FMT1">'[13]I-B'!$E$1:$E$65536</definedName>
    <definedName name="_FMT2">'[13]I-BR'!$E$1:$E$65536</definedName>
    <definedName name="_hub0207" localSheetId="15">[5]AL905!#REF!</definedName>
    <definedName name="_hub0207" localSheetId="16">[5]AL905!#REF!</definedName>
    <definedName name="_hub0207" localSheetId="23">[5]AL905!#REF!</definedName>
    <definedName name="_hub0207" localSheetId="7">[5]AL905!#REF!</definedName>
    <definedName name="_hub0207" localSheetId="2">[5]AL905!#REF!</definedName>
    <definedName name="_hub0207" localSheetId="19">[5]AL905!#REF!</definedName>
    <definedName name="_hub0207" localSheetId="6">[5]AL905!#REF!</definedName>
    <definedName name="_hub0207" localSheetId="22">[5]AL905!#REF!</definedName>
    <definedName name="_hub0207">[5]AL905!#REF!</definedName>
    <definedName name="_IEC1" localSheetId="15">#REF!</definedName>
    <definedName name="_IEC1" localSheetId="16">#REF!</definedName>
    <definedName name="_IEC1" localSheetId="23">#REF!</definedName>
    <definedName name="_IEC1" localSheetId="7">#REF!</definedName>
    <definedName name="_IEC1" localSheetId="2">#REF!</definedName>
    <definedName name="_IEC1" localSheetId="19">#REF!</definedName>
    <definedName name="_IEC1" localSheetId="6">#REF!</definedName>
    <definedName name="_IEC1" localSheetId="22">#REF!</definedName>
    <definedName name="_IEC1">#REF!</definedName>
    <definedName name="_IED1" localSheetId="15">#REF!</definedName>
    <definedName name="_IED1" localSheetId="16">#REF!</definedName>
    <definedName name="_IED1">#REF!</definedName>
    <definedName name="_IEH1" localSheetId="15">#REF!</definedName>
    <definedName name="_IEH1" localSheetId="16">#REF!</definedName>
    <definedName name="_IEH1">#REF!</definedName>
    <definedName name="_IEP1" localSheetId="15">#REF!</definedName>
    <definedName name="_IEP1" localSheetId="16">#REF!</definedName>
    <definedName name="_IEP1">#REF!</definedName>
    <definedName name="_IES1" localSheetId="15">#REF!</definedName>
    <definedName name="_IES1" localSheetId="16">#REF!</definedName>
    <definedName name="_IES1">#REF!</definedName>
    <definedName name="_IET1" localSheetId="15">#REF!</definedName>
    <definedName name="_IET1" localSheetId="16">#REF!</definedName>
    <definedName name="_IET1">#REF!</definedName>
    <definedName name="_LIA1" localSheetId="15">#REF!</definedName>
    <definedName name="_LIA1" localSheetId="16">#REF!</definedName>
    <definedName name="_LIA1">#REF!</definedName>
    <definedName name="_LIA2" localSheetId="15">#REF!</definedName>
    <definedName name="_LIA2" localSheetId="16">#REF!</definedName>
    <definedName name="_LIA2">#REF!</definedName>
    <definedName name="_LMT1">'[13]I-B'!$G$1:$G$65536</definedName>
    <definedName name="_LMT2">'[13]I-BR'!$G$1:$G$65536</definedName>
    <definedName name="_PL1" localSheetId="15">#REF!</definedName>
    <definedName name="_PL1" localSheetId="16">#REF!</definedName>
    <definedName name="_PL1" localSheetId="7">#REF!</definedName>
    <definedName name="_PL1" localSheetId="2">#REF!</definedName>
    <definedName name="_PL1" localSheetId="19">#REF!</definedName>
    <definedName name="_PL1" localSheetId="6">#REF!</definedName>
    <definedName name="_PL1">#REF!</definedName>
    <definedName name="_PL2" localSheetId="15">#REF!</definedName>
    <definedName name="_PL2" localSheetId="16">#REF!</definedName>
    <definedName name="_PL2">#REF!</definedName>
    <definedName name="_pL3" localSheetId="15">#REF!</definedName>
    <definedName name="_pL3" localSheetId="16">#REF!</definedName>
    <definedName name="_pL3">#REF!</definedName>
    <definedName name="_PP2" localSheetId="15">#REF!</definedName>
    <definedName name="_PP2" localSheetId="16">#REF!</definedName>
    <definedName name="_PP2">#REF!</definedName>
    <definedName name="_PP3" localSheetId="15">#REF!</definedName>
    <definedName name="_PP3" localSheetId="16">#REF!</definedName>
    <definedName name="_PP3">#REF!</definedName>
    <definedName name="_REC1999">'[6]RC-0997'!$B$132:$Q$171</definedName>
    <definedName name="_TMO1" localSheetId="15">'[7]BS-OVS'!#REF!</definedName>
    <definedName name="_TMO1" localSheetId="16">'[7]BS-OVS'!#REF!</definedName>
    <definedName name="_TMO1" localSheetId="23">'[7]BS-OVS'!#REF!</definedName>
    <definedName name="_TMO1" localSheetId="7">'[7]BS-OVS'!#REF!</definedName>
    <definedName name="_TMO1" localSheetId="2">'[7]BS-OVS'!#REF!</definedName>
    <definedName name="_TMO1" localSheetId="19">'[7]BS-OVS'!#REF!</definedName>
    <definedName name="_TMO1" localSheetId="6">'[7]BS-OVS'!#REF!</definedName>
    <definedName name="_TMO1" localSheetId="22">'[7]BS-OVS'!#REF!</definedName>
    <definedName name="_TMO1">'[7]BS-OVS'!#REF!</definedName>
    <definedName name="_UAE1" localSheetId="23">[10]Sheet4!$D$116:$D$207</definedName>
    <definedName name="_UAE1" localSheetId="7">[10]Sheet4!$D$116:$D$207</definedName>
    <definedName name="_UAE1" localSheetId="2">[10]Sheet4!$D$116:$D$207</definedName>
    <definedName name="_UAE1" localSheetId="19">[10]Sheet4!$D$116:$D$207</definedName>
    <definedName name="_UAE1" localSheetId="6">[10]Sheet4!$D$116:$D$207</definedName>
    <definedName name="_UAE1" localSheetId="22">[10]Sheet4!$D$116:$D$207</definedName>
    <definedName name="_UAE1">[3]Sheet4!$D$116:$D$207</definedName>
    <definedName name="_UAE2" localSheetId="23">[10]Sheet4!$Q$14:$Q$105</definedName>
    <definedName name="_UAE2" localSheetId="7">[10]Sheet4!$Q$14:$Q$105</definedName>
    <definedName name="_UAE2" localSheetId="2">[10]Sheet4!$Q$14:$Q$105</definedName>
    <definedName name="_UAE2" localSheetId="19">[10]Sheet4!$Q$14:$Q$105</definedName>
    <definedName name="_UAE2" localSheetId="6">[10]Sheet4!$Q$14:$Q$105</definedName>
    <definedName name="_UAE2" localSheetId="22">[10]Sheet4!$Q$14:$Q$105</definedName>
    <definedName name="_UAE2">[3]Sheet4!$Q$14:$Q$105</definedName>
    <definedName name="_UK1" localSheetId="23">[10]Sheet4!$F$324:$F$415</definedName>
    <definedName name="_UK1" localSheetId="7">[10]Sheet4!$F$324:$F$415</definedName>
    <definedName name="_UK1" localSheetId="2">[10]Sheet4!$F$324:$F$415</definedName>
    <definedName name="_UK1" localSheetId="19">[10]Sheet4!$F$324:$F$415</definedName>
    <definedName name="_UK1" localSheetId="6">[10]Sheet4!$F$324:$F$415</definedName>
    <definedName name="_UK1" localSheetId="22">[10]Sheet4!$F$324:$F$415</definedName>
    <definedName name="_UK1">[3]Sheet4!$F$324:$F$415</definedName>
    <definedName name="_UK2" localSheetId="23">[10]Sheet4!$S$222:$S$313</definedName>
    <definedName name="_UK2" localSheetId="7">[10]Sheet4!$S$222:$S$313</definedName>
    <definedName name="_UK2" localSheetId="2">[10]Sheet4!$S$222:$S$313</definedName>
    <definedName name="_UK2" localSheetId="19">[10]Sheet4!$S$222:$S$313</definedName>
    <definedName name="_UK2" localSheetId="6">[10]Sheet4!$S$222:$S$313</definedName>
    <definedName name="_UK2" localSheetId="22">[10]Sheet4!$S$222:$S$313</definedName>
    <definedName name="_UK2">[3]Sheet4!$S$222:$S$313</definedName>
    <definedName name="_USA1" localSheetId="23">[10]Sheet4!$D$428:$D$519</definedName>
    <definedName name="_USA1" localSheetId="7">[10]Sheet4!$D$428:$D$519</definedName>
    <definedName name="_USA1" localSheetId="2">[10]Sheet4!$D$428:$D$519</definedName>
    <definedName name="_USA1" localSheetId="19">[10]Sheet4!$D$428:$D$519</definedName>
    <definedName name="_USA1" localSheetId="6">[10]Sheet4!$D$428:$D$519</definedName>
    <definedName name="_USA1" localSheetId="22">[10]Sheet4!$D$428:$D$519</definedName>
    <definedName name="_USA1">[3]Sheet4!$D$428:$D$519</definedName>
    <definedName name="_USA2" localSheetId="23">[10]Sheet4!$Q$326:$Q$417</definedName>
    <definedName name="_USA2" localSheetId="7">[10]Sheet4!$Q$326:$Q$417</definedName>
    <definedName name="_USA2" localSheetId="2">[10]Sheet4!$Q$326:$Q$417</definedName>
    <definedName name="_USA2" localSheetId="19">[10]Sheet4!$Q$326:$Q$417</definedName>
    <definedName name="_USA2" localSheetId="6">[10]Sheet4!$Q$326:$Q$417</definedName>
    <definedName name="_USA2" localSheetId="22">[10]Sheet4!$Q$326:$Q$417</definedName>
    <definedName name="_USA2">[3]Sheet4!$Q$326:$Q$417</definedName>
    <definedName name="a" localSheetId="15">'[14]BS-OVS'!#REF!</definedName>
    <definedName name="a" localSheetId="16">'[14]BS-OVS'!#REF!</definedName>
    <definedName name="a" localSheetId="23">'[14]BS-OVS'!#REF!</definedName>
    <definedName name="a" localSheetId="7">'[14]BS-OVS'!#REF!</definedName>
    <definedName name="a" localSheetId="2">'[14]BS-OVS'!#REF!</definedName>
    <definedName name="a" localSheetId="19">'[14]BS-OVS'!#REF!</definedName>
    <definedName name="a" localSheetId="6">'[14]BS-OVS'!#REF!</definedName>
    <definedName name="a" localSheetId="22">'[14]BS-OVS'!#REF!</definedName>
    <definedName name="a">'[14]BS-OVS'!#REF!</definedName>
    <definedName name="AA" localSheetId="15">#REF!</definedName>
    <definedName name="AA" localSheetId="16">#REF!</definedName>
    <definedName name="AA">#REF!</definedName>
    <definedName name="aaa" localSheetId="15">#REF!</definedName>
    <definedName name="aaa" localSheetId="16">#REF!</definedName>
    <definedName name="aaa" localSheetId="7">#REF!</definedName>
    <definedName name="aaa" localSheetId="2">#REF!</definedName>
    <definedName name="aaa" localSheetId="19">#REF!</definedName>
    <definedName name="aaa" localSheetId="6">#REF!</definedName>
    <definedName name="aaa">#REF!</definedName>
    <definedName name="aaaaa" localSheetId="15">[9]Sheet3!#REF!</definedName>
    <definedName name="aaaaa" localSheetId="16">[9]Sheet3!#REF!</definedName>
    <definedName name="aaaaa">[9]Sheet3!#REF!</definedName>
    <definedName name="AB" localSheetId="15">#REF!</definedName>
    <definedName name="AB" localSheetId="16">#REF!</definedName>
    <definedName name="AB">#REF!</definedName>
    <definedName name="abc" localSheetId="15">#REF!</definedName>
    <definedName name="abc" localSheetId="16">#REF!</definedName>
    <definedName name="abc" localSheetId="23">#REF!</definedName>
    <definedName name="abc" localSheetId="22">#REF!</definedName>
    <definedName name="abc">#REF!</definedName>
    <definedName name="ABCD" localSheetId="15">#REF!</definedName>
    <definedName name="ABCD" localSheetId="16">#REF!</definedName>
    <definedName name="ABCD" localSheetId="13">#REF!</definedName>
    <definedName name="ABCD" localSheetId="8">#REF!</definedName>
    <definedName name="ABCD" localSheetId="9">#REF!</definedName>
    <definedName name="ABCD" localSheetId="10">#REF!</definedName>
    <definedName name="ABCD" localSheetId="11">#REF!</definedName>
    <definedName name="ABCD">#REF!</definedName>
    <definedName name="AC" localSheetId="15">#REF!</definedName>
    <definedName name="AC" localSheetId="16">#REF!</definedName>
    <definedName name="ac" localSheetId="23">[15]INPUT!$B$6:$G$83</definedName>
    <definedName name="ac" localSheetId="7">[15]INPUT!$B$6:$G$83</definedName>
    <definedName name="ac" localSheetId="2">[15]INPUT!$B$6:$G$83</definedName>
    <definedName name="ac" localSheetId="19">[15]INPUT!$B$6:$G$83</definedName>
    <definedName name="ac" localSheetId="6">[15]INPUT!$B$6:$G$83</definedName>
    <definedName name="ac" localSheetId="22">[15]INPUT!$B$6:$G$83</definedName>
    <definedName name="AC">#REF!</definedName>
    <definedName name="Acc.Code" localSheetId="15">#REF!</definedName>
    <definedName name="Acc.Code" localSheetId="16">#REF!</definedName>
    <definedName name="Acc.Code" localSheetId="7">#REF!</definedName>
    <definedName name="Acc.Code" localSheetId="2">#REF!</definedName>
    <definedName name="Acc.Code" localSheetId="19">#REF!</definedName>
    <definedName name="Acc.Code" localSheetId="6">#REF!</definedName>
    <definedName name="Acc.Code">#REF!</definedName>
    <definedName name="ad">[16]A!$Q$604:$Q$639</definedName>
    <definedName name="adghs" localSheetId="15">#REF!</definedName>
    <definedName name="adghs" localSheetId="16">#REF!</definedName>
    <definedName name="adghs">#REF!</definedName>
    <definedName name="ADV" localSheetId="15">[17]acct!#REF!</definedName>
    <definedName name="ADV" localSheetId="16">[17]acct!#REF!</definedName>
    <definedName name="ADV" localSheetId="7">[17]acct!#REF!</definedName>
    <definedName name="ADV" localSheetId="2">[17]acct!#REF!</definedName>
    <definedName name="ADV" localSheetId="19">[17]acct!#REF!</definedName>
    <definedName name="ADV" localSheetId="6">[17]acct!#REF!</definedName>
    <definedName name="ADV">[17]acct!#REF!</definedName>
    <definedName name="AED" localSheetId="15">#REF!</definedName>
    <definedName name="AED" localSheetId="16">#REF!</definedName>
    <definedName name="AED" localSheetId="7">#REF!</definedName>
    <definedName name="AED" localSheetId="2">#REF!</definedName>
    <definedName name="AED" localSheetId="19">#REF!</definedName>
    <definedName name="AED" localSheetId="6">#REF!</definedName>
    <definedName name="AED">#REF!</definedName>
    <definedName name="affair" localSheetId="15">[18]BSDOMOVS!#REF!</definedName>
    <definedName name="affair" localSheetId="16">[18]BSDOMOVS!#REF!</definedName>
    <definedName name="affair" localSheetId="7">[18]BSDOMOVS!#REF!</definedName>
    <definedName name="affair" localSheetId="2">[18]BSDOMOVS!#REF!</definedName>
    <definedName name="affair" localSheetId="19">[18]BSDOMOVS!#REF!</definedName>
    <definedName name="affair" localSheetId="6">[18]BSDOMOVS!#REF!</definedName>
    <definedName name="affair">[18]BSDOMOVS!#REF!</definedName>
    <definedName name="AKK" localSheetId="15" hidden="1">{"'CALL MONEY'!$K$53"}</definedName>
    <definedName name="AKK" localSheetId="16" hidden="1">{"'CALL MONEY'!$K$53"}</definedName>
    <definedName name="AKK" localSheetId="3" hidden="1">{"'CALL MONEY'!$K$53"}</definedName>
    <definedName name="AKK" localSheetId="19" hidden="1">{"'CALL MONEY'!$K$53"}</definedName>
    <definedName name="AKK" localSheetId="13" hidden="1">{"'CALL MONEY'!$K$53"}</definedName>
    <definedName name="AKK" localSheetId="8" hidden="1">{"'CALL MONEY'!$K$53"}</definedName>
    <definedName name="AKK" localSheetId="9" hidden="1">{"'CALL MONEY'!$K$53"}</definedName>
    <definedName name="AKK" localSheetId="10" hidden="1">{"'CALL MONEY'!$K$53"}</definedName>
    <definedName name="AKK" localSheetId="11" hidden="1">{"'CALL MONEY'!$K$53"}</definedName>
    <definedName name="AKK" localSheetId="5" hidden="1">{"'CALL MONEY'!$K$53"}</definedName>
    <definedName name="AKK" hidden="1">{"'CALL MONEY'!$K$53"}</definedName>
    <definedName name="alco" localSheetId="15">#REF!</definedName>
    <definedName name="alco" localSheetId="16">#REF!</definedName>
    <definedName name="alco" localSheetId="7">#REF!</definedName>
    <definedName name="alco" localSheetId="2">#REF!</definedName>
    <definedName name="alco" localSheetId="19">#REF!</definedName>
    <definedName name="alco" localSheetId="6">#REF!</definedName>
    <definedName name="alco">#REF!</definedName>
    <definedName name="Amount" localSheetId="15">#REF!</definedName>
    <definedName name="Amount" localSheetId="16">#REF!</definedName>
    <definedName name="Amount">#REF!</definedName>
    <definedName name="APAGE1" localSheetId="15">#REF!</definedName>
    <definedName name="APAGE1" localSheetId="16">#REF!</definedName>
    <definedName name="APAGE1" localSheetId="7">#REF!</definedName>
    <definedName name="APAGE1" localSheetId="2">#REF!</definedName>
    <definedName name="APAGE1" localSheetId="19">#REF!</definedName>
    <definedName name="APAGE1" localSheetId="6">#REF!</definedName>
    <definedName name="APAGE1">#REF!</definedName>
    <definedName name="APAGE2" localSheetId="15">#REF!</definedName>
    <definedName name="APAGE2" localSheetId="16">#REF!</definedName>
    <definedName name="APAGE2" localSheetId="7">#REF!</definedName>
    <definedName name="APAGE2" localSheetId="2">#REF!</definedName>
    <definedName name="APAGE2" localSheetId="19">#REF!</definedName>
    <definedName name="APAGE2" localSheetId="6">#REF!</definedName>
    <definedName name="APAGE2">#REF!</definedName>
    <definedName name="APAGE3" localSheetId="15">#REF!</definedName>
    <definedName name="APAGE3" localSheetId="16">#REF!</definedName>
    <definedName name="APAGE3" localSheetId="7">#REF!</definedName>
    <definedName name="APAGE3" localSheetId="2">#REF!</definedName>
    <definedName name="APAGE3" localSheetId="19">#REF!</definedName>
    <definedName name="APAGE3" localSheetId="6">#REF!</definedName>
    <definedName name="APAGE3">#REF!</definedName>
    <definedName name="APAGE4" localSheetId="15">#REF!</definedName>
    <definedName name="APAGE4" localSheetId="16">#REF!</definedName>
    <definedName name="APAGE4" localSheetId="7">#REF!</definedName>
    <definedName name="APAGE4" localSheetId="2">#REF!</definedName>
    <definedName name="APAGE4" localSheetId="19">#REF!</definedName>
    <definedName name="APAGE4" localSheetId="6">#REF!</definedName>
    <definedName name="APAGE4">#REF!</definedName>
    <definedName name="ARA_Threshold" localSheetId="15">#REF!</definedName>
    <definedName name="ARA_Threshold" localSheetId="16">#REF!</definedName>
    <definedName name="ARA_Threshold">#REF!</definedName>
    <definedName name="ARP_Threshold" localSheetId="15">#REF!</definedName>
    <definedName name="ARP_Threshold" localSheetId="16">#REF!</definedName>
    <definedName name="ARP_Threshold">#REF!</definedName>
    <definedName name="as">[10]Sheet4!$A$421:$Q$523</definedName>
    <definedName name="AS2DocOpenMode" hidden="1">"AS2DocumentEdit"</definedName>
    <definedName name="AS2ReportLS" hidden="1">1</definedName>
    <definedName name="AS2StaticLS" localSheetId="15" hidden="1">#REF!</definedName>
    <definedName name="AS2StaticLS" localSheetId="16" hidden="1">#REF!</definedName>
    <definedName name="AS2StaticLS" hidden="1">#REF!</definedName>
    <definedName name="AS2SyncStepLS" hidden="1">0</definedName>
    <definedName name="AS2TickmarkLS" localSheetId="15" hidden="1">#REF!</definedName>
    <definedName name="AS2TickmarkLS" localSheetId="16" hidden="1">#REF!</definedName>
    <definedName name="AS2TickmarkLS" hidden="1">#REF!</definedName>
    <definedName name="AS2VersionLS" hidden="1">300</definedName>
    <definedName name="asd" localSheetId="15">#REF!</definedName>
    <definedName name="asd" localSheetId="16">#REF!</definedName>
    <definedName name="asd">#REF!</definedName>
    <definedName name="asdf" localSheetId="15" hidden="1">{"'CALL MONEY'!$K$53"}</definedName>
    <definedName name="asdf" localSheetId="16" hidden="1">{"'CALL MONEY'!$K$53"}</definedName>
    <definedName name="asdf" localSheetId="3" hidden="1">{"'CALL MONEY'!$K$53"}</definedName>
    <definedName name="asdf" localSheetId="19" hidden="1">{"'CALL MONEY'!$K$53"}</definedName>
    <definedName name="asdf" localSheetId="13" hidden="1">{"'CALL MONEY'!$K$53"}</definedName>
    <definedName name="asdf" localSheetId="8" hidden="1">{"'CALL MONEY'!$K$53"}</definedName>
    <definedName name="asdf" localSheetId="9" hidden="1">{"'CALL MONEY'!$K$53"}</definedName>
    <definedName name="asdf" localSheetId="10" hidden="1">{"'CALL MONEY'!$K$53"}</definedName>
    <definedName name="asdf" localSheetId="11" hidden="1">{"'CALL MONEY'!$K$53"}</definedName>
    <definedName name="asdf" localSheetId="5" hidden="1">{"'CALL MONEY'!$K$53"}</definedName>
    <definedName name="asdf" hidden="1">{"'CALL MONEY'!$K$53"}</definedName>
    <definedName name="ashdah" localSheetId="15">#REF!</definedName>
    <definedName name="ashdah" localSheetId="16">#REF!</definedName>
    <definedName name="ashdah">#REF!</definedName>
    <definedName name="ASHRAF" localSheetId="15">#REF!</definedName>
    <definedName name="ASHRAF" localSheetId="16">#REF!</definedName>
    <definedName name="ASHRAF" localSheetId="7">#REF!</definedName>
    <definedName name="ASHRAF" localSheetId="2">#REF!</definedName>
    <definedName name="ASHRAF" localSheetId="19">#REF!</definedName>
    <definedName name="ASHRAF" localSheetId="6">#REF!</definedName>
    <definedName name="ASHRAF">#REF!</definedName>
    <definedName name="ASSE" localSheetId="15">[9]Sheet3!#REF!</definedName>
    <definedName name="ASSE" localSheetId="16">[9]Sheet3!#REF!</definedName>
    <definedName name="ASSE" localSheetId="23">[9]Sheet3!#REF!</definedName>
    <definedName name="ASSE" localSheetId="7">[9]Sheet3!#REF!</definedName>
    <definedName name="ASSE" localSheetId="2">[9]Sheet3!#REF!</definedName>
    <definedName name="ASSE" localSheetId="19">[9]Sheet3!#REF!</definedName>
    <definedName name="ASSE" localSheetId="6">[9]Sheet3!#REF!</definedName>
    <definedName name="ASSE" localSheetId="22">[9]Sheet3!#REF!</definedName>
    <definedName name="ASSE">[9]Sheet3!#REF!</definedName>
    <definedName name="ASSET1" localSheetId="15">#REF!</definedName>
    <definedName name="ASSET1" localSheetId="16">#REF!</definedName>
    <definedName name="ASSET1" localSheetId="7">#REF!</definedName>
    <definedName name="ASSET1" localSheetId="2">#REF!</definedName>
    <definedName name="ASSET1" localSheetId="19">#REF!</definedName>
    <definedName name="ASSET1" localSheetId="6">#REF!</definedName>
    <definedName name="ASSET1">#REF!</definedName>
    <definedName name="ASSET2" localSheetId="15">#REF!</definedName>
    <definedName name="ASSET2" localSheetId="16">#REF!</definedName>
    <definedName name="ASSET2" localSheetId="7">#REF!</definedName>
    <definedName name="ASSET2" localSheetId="2">#REF!</definedName>
    <definedName name="ASSET2" localSheetId="19">#REF!</definedName>
    <definedName name="ASSET2" localSheetId="6">#REF!</definedName>
    <definedName name="ASSET2">#REF!</definedName>
    <definedName name="ASSET3" localSheetId="15">#REF!</definedName>
    <definedName name="ASSET3" localSheetId="16">#REF!</definedName>
    <definedName name="ASSET3" localSheetId="7">#REF!</definedName>
    <definedName name="ASSET3" localSheetId="2">#REF!</definedName>
    <definedName name="ASSET3" localSheetId="19">#REF!</definedName>
    <definedName name="ASSET3" localSheetId="6">#REF!</definedName>
    <definedName name="ASSET3">#REF!</definedName>
    <definedName name="ASSET4" localSheetId="15">#REF!</definedName>
    <definedName name="ASSET4" localSheetId="16">#REF!</definedName>
    <definedName name="ASSET4" localSheetId="7">#REF!</definedName>
    <definedName name="ASSET4" localSheetId="2">#REF!</definedName>
    <definedName name="ASSET4" localSheetId="19">#REF!</definedName>
    <definedName name="ASSET4" localSheetId="6">#REF!</definedName>
    <definedName name="ASSET4">#REF!</definedName>
    <definedName name="aug" localSheetId="15">#REF!</definedName>
    <definedName name="aug" localSheetId="16">#REF!</definedName>
    <definedName name="aug">#REF!</definedName>
    <definedName name="B" localSheetId="15">#REF!</definedName>
    <definedName name="B" localSheetId="16">#REF!</definedName>
    <definedName name="B" localSheetId="7">#REF!</definedName>
    <definedName name="B" localSheetId="2">#REF!</definedName>
    <definedName name="B" localSheetId="19">#REF!</definedName>
    <definedName name="B" localSheetId="6">#REF!</definedName>
    <definedName name="B">#REF!</definedName>
    <definedName name="bahrain">[19]BAHRAIN!$A$14:$F$23</definedName>
    <definedName name="BAHRAIN1">[3]Sheet4!$L$14:$L$105</definedName>
    <definedName name="BAHRAIN2">[3]Sheet4!$Y$14:$Y$105</definedName>
    <definedName name="BalanceSheetDates" localSheetId="15">#REF!</definedName>
    <definedName name="BalanceSheetDates" localSheetId="16">#REF!</definedName>
    <definedName name="BalanceSheetDates" localSheetId="23">#REF!</definedName>
    <definedName name="BalanceSheetDates" localSheetId="22">#REF!</definedName>
    <definedName name="BalanceSheetDates">#REF!</definedName>
    <definedName name="bela" localSheetId="15">#REF!</definedName>
    <definedName name="bela" localSheetId="16">#REF!</definedName>
    <definedName name="bela">#REF!</definedName>
    <definedName name="BELOW" localSheetId="15">#REF!</definedName>
    <definedName name="BELOW" localSheetId="16">#REF!</definedName>
    <definedName name="BELOW" localSheetId="7">#REF!</definedName>
    <definedName name="BELOW" localSheetId="2">#REF!</definedName>
    <definedName name="BELOW" localSheetId="19">#REF!</definedName>
    <definedName name="BELOW" localSheetId="6">#REF!</definedName>
    <definedName name="BELOW">#REF!</definedName>
    <definedName name="BG_Del" hidden="1">15</definedName>
    <definedName name="BG_Ins" hidden="1">4</definedName>
    <definedName name="BG_Mod" hidden="1">6</definedName>
    <definedName name="BOOK" localSheetId="15">#REF!</definedName>
    <definedName name="BOOK" localSheetId="16">#REF!</definedName>
    <definedName name="BOOK" localSheetId="23">#REF!</definedName>
    <definedName name="BOOK" localSheetId="22">#REF!</definedName>
    <definedName name="BOOK">#REF!</definedName>
    <definedName name="BOTTOM" localSheetId="15">#REF!</definedName>
    <definedName name="BOTTOM" localSheetId="16">#REF!</definedName>
    <definedName name="BOTTOM" localSheetId="7">#REF!</definedName>
    <definedName name="BOTTOM" localSheetId="2">#REF!</definedName>
    <definedName name="BOTTOM" localSheetId="19">#REF!</definedName>
    <definedName name="BOTTOM" localSheetId="6">#REF!</definedName>
    <definedName name="BOTTOM">#REF!</definedName>
    <definedName name="BS">[20]woRKING!$A$177:$D$346</definedName>
    <definedName name="BSC" localSheetId="15">#REF!</definedName>
    <definedName name="BSC" localSheetId="16">#REF!</definedName>
    <definedName name="BSC" localSheetId="7">#REF!</definedName>
    <definedName name="BSC" localSheetId="2">#REF!</definedName>
    <definedName name="BSC" localSheetId="19">#REF!</definedName>
    <definedName name="BSC" localSheetId="6">#REF!</definedName>
    <definedName name="BSC">#REF!</definedName>
    <definedName name="BSCO" localSheetId="15">#REF!</definedName>
    <definedName name="BSCO" localSheetId="16">#REF!</definedName>
    <definedName name="BSCO">#REF!</definedName>
    <definedName name="BSCO1" localSheetId="15">#REF!</definedName>
    <definedName name="BSCO1" localSheetId="16">#REF!</definedName>
    <definedName name="BSCO1">#REF!</definedName>
    <definedName name="BSCOMB" localSheetId="15">#REF!</definedName>
    <definedName name="BSCOMB" localSheetId="16">#REF!</definedName>
    <definedName name="BSCOMB" localSheetId="7">#REF!</definedName>
    <definedName name="BSCOMB" localSheetId="2">#REF!</definedName>
    <definedName name="BSCOMB" localSheetId="19">#REF!</definedName>
    <definedName name="BSCOMB" localSheetId="6">#REF!</definedName>
    <definedName name="BSCOMB">#REF!</definedName>
    <definedName name="BSD" localSheetId="15">#REF!</definedName>
    <definedName name="BSD" localSheetId="16">#REF!</definedName>
    <definedName name="BSD">#REF!</definedName>
    <definedName name="bsdec">'[21]December 06'!$A$93:$D$158</definedName>
    <definedName name="bsdec06" localSheetId="15">#REF!</definedName>
    <definedName name="bsdec06" localSheetId="16">#REF!</definedName>
    <definedName name="bsdec06" localSheetId="7">#REF!</definedName>
    <definedName name="bsdec06" localSheetId="2">#REF!</definedName>
    <definedName name="bsdec06" localSheetId="19">#REF!</definedName>
    <definedName name="bsdec06" localSheetId="6">#REF!</definedName>
    <definedName name="bsdec06">#REF!</definedName>
    <definedName name="BSH" localSheetId="15">#REF!</definedName>
    <definedName name="BSH" localSheetId="16">#REF!</definedName>
    <definedName name="BSH">#REF!</definedName>
    <definedName name="bsmarch">[22]MarchSL904!$A$102:$C$191</definedName>
    <definedName name="bsmarch07">'[23]March 110'!$A$84:$C$153</definedName>
    <definedName name="bsn" localSheetId="15">#REF!</definedName>
    <definedName name="bsn" localSheetId="16">#REF!</definedName>
    <definedName name="bsn" localSheetId="7">#REF!</definedName>
    <definedName name="bsn" localSheetId="2">#REF!</definedName>
    <definedName name="bsn" localSheetId="19">#REF!</definedName>
    <definedName name="bsn" localSheetId="6">#REF!</definedName>
    <definedName name="bsn">#REF!</definedName>
    <definedName name="BSP" localSheetId="15">#REF!</definedName>
    <definedName name="BSP" localSheetId="16">#REF!</definedName>
    <definedName name="BSP">#REF!</definedName>
    <definedName name="BSS" localSheetId="15">#REF!</definedName>
    <definedName name="BSS" localSheetId="16">#REF!</definedName>
    <definedName name="BSS">#REF!</definedName>
    <definedName name="BST" localSheetId="15">#REF!</definedName>
    <definedName name="BST" localSheetId="16">#REF!</definedName>
    <definedName name="BST">#REF!</definedName>
    <definedName name="BuiltIn_AutoFilter___2" localSheetId="15">#REF!</definedName>
    <definedName name="BuiltIn_AutoFilter___2" localSheetId="16">#REF!</definedName>
    <definedName name="BuiltIn_AutoFilter___2" localSheetId="7">#REF!</definedName>
    <definedName name="BuiltIn_AutoFilter___2" localSheetId="2">#REF!</definedName>
    <definedName name="BuiltIn_AutoFilter___2" localSheetId="19">#REF!</definedName>
    <definedName name="BuiltIn_AutoFilter___2" localSheetId="6">#REF!</definedName>
    <definedName name="BuiltIn_AutoFilter___2">#REF!</definedName>
    <definedName name="CC" localSheetId="15">'[1]last qrt2001'!#REF!</definedName>
    <definedName name="CC" localSheetId="16">'[1]last qrt2001'!#REF!</definedName>
    <definedName name="CC" localSheetId="23">[9]Sheet3!#REF!</definedName>
    <definedName name="CC" localSheetId="7">[9]Sheet3!#REF!</definedName>
    <definedName name="CC" localSheetId="2">[9]Sheet3!#REF!</definedName>
    <definedName name="CC" localSheetId="19">[9]Sheet3!#REF!</definedName>
    <definedName name="CC" localSheetId="6">[9]Sheet3!#REF!</definedName>
    <definedName name="CC" localSheetId="22">[9]Sheet3!#REF!</definedName>
    <definedName name="CC">'[1]last qrt2001'!#REF!</definedName>
    <definedName name="CF" localSheetId="15" hidden="1">{"'CALL MONEY'!$K$53"}</definedName>
    <definedName name="CF" localSheetId="16" hidden="1">{"'CALL MONEY'!$K$53"}</definedName>
    <definedName name="CF" localSheetId="3" hidden="1">{"'CALL MONEY'!$K$53"}</definedName>
    <definedName name="CF" localSheetId="19" hidden="1">{"'CALL MONEY'!$K$53"}</definedName>
    <definedName name="CF" localSheetId="13" hidden="1">{"'CALL MONEY'!$K$53"}</definedName>
    <definedName name="CF" localSheetId="8" hidden="1">{"'CALL MONEY'!$K$53"}</definedName>
    <definedName name="CF" localSheetId="9" hidden="1">{"'CALL MONEY'!$K$53"}</definedName>
    <definedName name="CF" localSheetId="10" hidden="1">{"'CALL MONEY'!$K$53"}</definedName>
    <definedName name="CF" localSheetId="11" hidden="1">{"'CALL MONEY'!$K$53"}</definedName>
    <definedName name="CF" hidden="1">{"'CALL MONEY'!$K$53"}</definedName>
    <definedName name="CH.IN.EQUIT" localSheetId="15">[17]acct!#REF!</definedName>
    <definedName name="CH.IN.EQUIT" localSheetId="16">[17]acct!#REF!</definedName>
    <definedName name="CH.IN.EQUIT">[17]acct!#REF!</definedName>
    <definedName name="cHECK" localSheetId="15">[17]acct!#REF!</definedName>
    <definedName name="cHECK" localSheetId="16">[17]acct!#REF!</definedName>
    <definedName name="cHECK">[17]acct!#REF!</definedName>
    <definedName name="chk" localSheetId="15">#REF!</definedName>
    <definedName name="chk" localSheetId="16">#REF!</definedName>
    <definedName name="chk" localSheetId="7">#REF!</definedName>
    <definedName name="chk" localSheetId="2">#REF!</definedName>
    <definedName name="chk" localSheetId="19">#REF!</definedName>
    <definedName name="chk" localSheetId="6">#REF!</definedName>
    <definedName name="chk">#REF!</definedName>
    <definedName name="Classified" localSheetId="15">#REF!</definedName>
    <definedName name="Classified" localSheetId="16">#REF!</definedName>
    <definedName name="Classified">#REF!</definedName>
    <definedName name="closing" localSheetId="15">[12]BSDOMOVS!#REF!</definedName>
    <definedName name="closing" localSheetId="16">[12]BSDOMOVS!#REF!</definedName>
    <definedName name="closing" localSheetId="7">[12]BSDOMOVS!#REF!</definedName>
    <definedName name="closing" localSheetId="2">[12]BSDOMOVS!#REF!</definedName>
    <definedName name="closing" localSheetId="19">[12]BSDOMOVS!#REF!</definedName>
    <definedName name="closing" localSheetId="6">[12]BSDOMOVS!#REF!</definedName>
    <definedName name="closing">[12]BSDOMOVS!#REF!</definedName>
    <definedName name="ColorNames" localSheetId="15">#REF!</definedName>
    <definedName name="ColorNames" localSheetId="16">#REF!</definedName>
    <definedName name="ColorNames" localSheetId="23">#REF!</definedName>
    <definedName name="ColorNames" localSheetId="22">#REF!</definedName>
    <definedName name="ColorNames">#REF!</definedName>
    <definedName name="Commentary" localSheetId="15">#REF!</definedName>
    <definedName name="Commentary" localSheetId="16">#REF!</definedName>
    <definedName name="Commentary" localSheetId="23">#REF!</definedName>
    <definedName name="Commentary" localSheetId="22">#REF!</definedName>
    <definedName name="Commentary">#REF!</definedName>
    <definedName name="cons" localSheetId="15" hidden="1">{"'CALL MONEY'!$K$53"}</definedName>
    <definedName name="cons" localSheetId="16" hidden="1">{"'CALL MONEY'!$K$53"}</definedName>
    <definedName name="cons" localSheetId="23" hidden="1">{"'CALL MONEY'!$K$53"}</definedName>
    <definedName name="cons" localSheetId="3" hidden="1">{"'CALL MONEY'!$K$53"}</definedName>
    <definedName name="cons" localSheetId="7" hidden="1">{"'CALL MONEY'!$K$53"}</definedName>
    <definedName name="cons" localSheetId="2" hidden="1">{"'CALL MONEY'!$K$53"}</definedName>
    <definedName name="cons" localSheetId="19" hidden="1">{"'CALL MONEY'!$K$53"}</definedName>
    <definedName name="cons" localSheetId="6" hidden="1">{"'CALL MONEY'!$K$53"}</definedName>
    <definedName name="cons" localSheetId="13" hidden="1">{"'CALL MONEY'!$K$53"}</definedName>
    <definedName name="cons" localSheetId="8" hidden="1">{"'CALL MONEY'!$K$53"}</definedName>
    <definedName name="cons" localSheetId="9" hidden="1">{"'CALL MONEY'!$K$53"}</definedName>
    <definedName name="cons" localSheetId="10" hidden="1">{"'CALL MONEY'!$K$53"}</definedName>
    <definedName name="cons" localSheetId="11" hidden="1">{"'CALL MONEY'!$K$53"}</definedName>
    <definedName name="cons" localSheetId="5" hidden="1">{"'CALL MONEY'!$K$53"}</definedName>
    <definedName name="cons" localSheetId="22" hidden="1">{"'CALL MONEY'!$K$53"}</definedName>
    <definedName name="cons" hidden="1">{"'CALL MONEY'!$K$53"}</definedName>
    <definedName name="Conventions" localSheetId="15">#REF!</definedName>
    <definedName name="Conventions" localSheetId="16">#REF!</definedName>
    <definedName name="Conventions">#REF!</definedName>
    <definedName name="Copy" localSheetId="15" hidden="1">{"'CALL MONEY'!$K$53"}</definedName>
    <definedName name="Copy" localSheetId="16" hidden="1">{"'CALL MONEY'!$K$53"}</definedName>
    <definedName name="Copy" localSheetId="3" hidden="1">{"'CALL MONEY'!$K$53"}</definedName>
    <definedName name="Copy" localSheetId="19" hidden="1">{"'CALL MONEY'!$K$53"}</definedName>
    <definedName name="Copy" localSheetId="13" hidden="1">{"'CALL MONEY'!$K$53"}</definedName>
    <definedName name="Copy" localSheetId="8" hidden="1">{"'CALL MONEY'!$K$53"}</definedName>
    <definedName name="Copy" localSheetId="9" hidden="1">{"'CALL MONEY'!$K$53"}</definedName>
    <definedName name="Copy" localSheetId="10" hidden="1">{"'CALL MONEY'!$K$53"}</definedName>
    <definedName name="Copy" localSheetId="11" hidden="1">{"'CALL MONEY'!$K$53"}</definedName>
    <definedName name="Copy" localSheetId="5" hidden="1">{"'CALL MONEY'!$K$53"}</definedName>
    <definedName name="Copy" hidden="1">{"'CALL MONEY'!$K$53"}</definedName>
    <definedName name="copy1" localSheetId="15" hidden="1">{"'CALL MONEY'!$K$53"}</definedName>
    <definedName name="copy1" localSheetId="16" hidden="1">{"'CALL MONEY'!$K$53"}</definedName>
    <definedName name="copy1" localSheetId="19" hidden="1">{"'CALL MONEY'!$K$53"}</definedName>
    <definedName name="copy1" hidden="1">{"'CALL MONEY'!$K$53"}</definedName>
    <definedName name="CRED" localSheetId="15">[17]acct!#REF!</definedName>
    <definedName name="CRED" localSheetId="16">[17]acct!#REF!</definedName>
    <definedName name="CRED">[17]acct!#REF!</definedName>
    <definedName name="Currency" localSheetId="15">#REF!</definedName>
    <definedName name="Currency" localSheetId="16">#REF!</definedName>
    <definedName name="Currency" localSheetId="7">#REF!</definedName>
    <definedName name="Currency" localSheetId="2">#REF!</definedName>
    <definedName name="Currency" localSheetId="19">#REF!</definedName>
    <definedName name="Currency" localSheetId="6">#REF!</definedName>
    <definedName name="Currency">#REF!</definedName>
    <definedName name="d" localSheetId="15">#REF!</definedName>
    <definedName name="d" localSheetId="16">#REF!</definedName>
    <definedName name="d">#REF!</definedName>
    <definedName name="da" localSheetId="15">#REF!</definedName>
    <definedName name="da" localSheetId="16">#REF!</definedName>
    <definedName name="da">#REF!</definedName>
    <definedName name="Dbase" localSheetId="15">#REF!</definedName>
    <definedName name="Dbase" localSheetId="16">#REF!</definedName>
    <definedName name="Dbase">#REF!</definedName>
    <definedName name="DD" localSheetId="15">'[1]last qrt2001'!#REF!</definedName>
    <definedName name="DD" localSheetId="16">'[1]last qrt2001'!#REF!</definedName>
    <definedName name="DD">'[1]last qrt2001'!#REF!</definedName>
    <definedName name="DDD" localSheetId="15">#REF!</definedName>
    <definedName name="DDD" localSheetId="16">#REF!</definedName>
    <definedName name="DDD" localSheetId="13">#REF!</definedName>
    <definedName name="DDD" localSheetId="8">#REF!</definedName>
    <definedName name="DDD" localSheetId="9">#REF!</definedName>
    <definedName name="DDD" localSheetId="10">#REF!</definedName>
    <definedName name="DDD" localSheetId="11">#REF!</definedName>
    <definedName name="DDD">#REF!</definedName>
    <definedName name="dddd" localSheetId="15">'[24]BS-OVS'!#REF!</definedName>
    <definedName name="dddd" localSheetId="16">'[24]BS-OVS'!#REF!</definedName>
    <definedName name="dddd" localSheetId="7">'[24]BS-OVS'!#REF!</definedName>
    <definedName name="dddd" localSheetId="2">'[24]BS-OVS'!#REF!</definedName>
    <definedName name="dddd" localSheetId="19">'[24]BS-OVS'!#REF!</definedName>
    <definedName name="dddd" localSheetId="6">'[24]BS-OVS'!#REF!</definedName>
    <definedName name="dddd">'[24]BS-OVS'!#REF!</definedName>
    <definedName name="dEFF.LIA" localSheetId="15">[17]acct!#REF!</definedName>
    <definedName name="dEFF.LIA" localSheetId="16">[17]acct!#REF!</definedName>
    <definedName name="dEFF.LIA">[17]acct!#REF!</definedName>
    <definedName name="Description" localSheetId="15">#REF!</definedName>
    <definedName name="Description" localSheetId="16">#REF!</definedName>
    <definedName name="Description" localSheetId="7">#REF!</definedName>
    <definedName name="Description" localSheetId="2">#REF!</definedName>
    <definedName name="Description" localSheetId="19">#REF!</definedName>
    <definedName name="Description" localSheetId="6">#REF!</definedName>
    <definedName name="Description">#REF!</definedName>
    <definedName name="dfaf" localSheetId="15">#REF!</definedName>
    <definedName name="dfaf" localSheetId="16">#REF!</definedName>
    <definedName name="dfaf">#REF!</definedName>
    <definedName name="DFD" localSheetId="15">'[25]Abu Dhabi'!#REF!</definedName>
    <definedName name="DFD" localSheetId="16">'[25]Abu Dhabi'!#REF!</definedName>
    <definedName name="DFD" localSheetId="7">'[25]Abu Dhabi'!#REF!</definedName>
    <definedName name="DFD" localSheetId="2">'[25]Abu Dhabi'!#REF!</definedName>
    <definedName name="DFD" localSheetId="19">'[25]Abu Dhabi'!#REF!</definedName>
    <definedName name="DFD" localSheetId="6">'[25]Abu Dhabi'!#REF!</definedName>
    <definedName name="DFD">'[25]Abu Dhabi'!#REF!</definedName>
    <definedName name="Differences" localSheetId="15">#REF!</definedName>
    <definedName name="Differences" localSheetId="16">#REF!</definedName>
    <definedName name="Differences">#REF!</definedName>
    <definedName name="Differnces" localSheetId="15">'[26]Notes1-5'!#REF!</definedName>
    <definedName name="Differnces" localSheetId="16">'[26]Notes1-5'!#REF!</definedName>
    <definedName name="Differnces">'[26]Notes1-5'!#REF!</definedName>
    <definedName name="doha">'[19]DOHA QATAR '!$A$14:$P$33</definedName>
    <definedName name="dom" localSheetId="15">#REF!</definedName>
    <definedName name="dom" localSheetId="16">#REF!</definedName>
    <definedName name="dom" localSheetId="7">#REF!</definedName>
    <definedName name="dom" localSheetId="2">#REF!</definedName>
    <definedName name="dom" localSheetId="19">#REF!</definedName>
    <definedName name="dom" localSheetId="6">#REF!</definedName>
    <definedName name="dom">#REF!</definedName>
    <definedName name="dombs" localSheetId="15">#REF!</definedName>
    <definedName name="dombs" localSheetId="16">#REF!</definedName>
    <definedName name="dombs">#REF!</definedName>
    <definedName name="DOMOVS" localSheetId="15">#REF!</definedName>
    <definedName name="DOMOVS" localSheetId="16">#REF!</definedName>
    <definedName name="DOMOVS" localSheetId="7">#REF!</definedName>
    <definedName name="DOMOVS" localSheetId="2">#REF!</definedName>
    <definedName name="DOMOVS" localSheetId="19">#REF!</definedName>
    <definedName name="DOMOVS" localSheetId="6">#REF!</definedName>
    <definedName name="DOMOVS">#REF!</definedName>
    <definedName name="dr" localSheetId="15">#REF!</definedName>
    <definedName name="dr" localSheetId="16">#REF!</definedName>
    <definedName name="dr">#REF!</definedName>
    <definedName name="dx" localSheetId="15">#REF!</definedName>
    <definedName name="dx" localSheetId="16">#REF!</definedName>
    <definedName name="dx">#REF!</definedName>
    <definedName name="E" localSheetId="15">#REF!</definedName>
    <definedName name="E" localSheetId="16">#REF!</definedName>
    <definedName name="E">#REF!</definedName>
    <definedName name="EPAGE1" localSheetId="15">#REF!</definedName>
    <definedName name="EPAGE1" localSheetId="16">#REF!</definedName>
    <definedName name="EPAGE1" localSheetId="7">#REF!</definedName>
    <definedName name="EPAGE1" localSheetId="2">#REF!</definedName>
    <definedName name="EPAGE1" localSheetId="19">#REF!</definedName>
    <definedName name="EPAGE1" localSheetId="6">#REF!</definedName>
    <definedName name="EPAGE1">#REF!</definedName>
    <definedName name="EXP" localSheetId="15">'[1]last qrt2001'!#REF!</definedName>
    <definedName name="EXP" localSheetId="16">'[1]last qrt2001'!#REF!</definedName>
    <definedName name="EXP" localSheetId="23">#REF!</definedName>
    <definedName name="EXP" localSheetId="7">#REF!</definedName>
    <definedName name="EXP" localSheetId="2">#REF!</definedName>
    <definedName name="EXP" localSheetId="19">#REF!</definedName>
    <definedName name="EXP" localSheetId="6">#REF!</definedName>
    <definedName name="EXP" localSheetId="22">#REF!</definedName>
    <definedName name="EXP">'[1]last qrt2001'!#REF!</definedName>
    <definedName name="F" localSheetId="15">'[27]FINANCE CODE'!#REF!</definedName>
    <definedName name="F" localSheetId="16">'[27]FINANCE CODE'!#REF!</definedName>
    <definedName name="F">'[27]FINANCE CODE'!#REF!</definedName>
    <definedName name="f_name">'[28]A-C CODE &amp; NAME'!$B$1:$C$193</definedName>
    <definedName name="FA" localSheetId="15">[17]acct!#REF!</definedName>
    <definedName name="FA" localSheetId="16">[17]acct!#REF!</definedName>
    <definedName name="FA" localSheetId="23">[17]acct!#REF!</definedName>
    <definedName name="FA" localSheetId="7">[17]acct!#REF!</definedName>
    <definedName name="FA" localSheetId="2">[17]acct!#REF!</definedName>
    <definedName name="FA" localSheetId="19">[17]acct!#REF!</definedName>
    <definedName name="FA" localSheetId="6">[17]acct!#REF!</definedName>
    <definedName name="FA" localSheetId="22">[17]acct!#REF!</definedName>
    <definedName name="FA">[17]acct!#REF!</definedName>
    <definedName name="Fcy" localSheetId="15">#REF!</definedName>
    <definedName name="Fcy" localSheetId="16">#REF!</definedName>
    <definedName name="Fcy" localSheetId="7">#REF!</definedName>
    <definedName name="Fcy" localSheetId="2">#REF!</definedName>
    <definedName name="Fcy" localSheetId="19">#REF!</definedName>
    <definedName name="Fcy" localSheetId="6">#REF!</definedName>
    <definedName name="Fcy">#REF!</definedName>
    <definedName name="FDE" localSheetId="15">'[29]Notes1-5'!#REF!</definedName>
    <definedName name="FDE" localSheetId="16">'[29]Notes1-5'!#REF!</definedName>
    <definedName name="FDE">'[29]Notes1-5'!#REF!</definedName>
    <definedName name="FinancialGraphs" localSheetId="15">#REF!</definedName>
    <definedName name="FinancialGraphs" localSheetId="16">#REF!</definedName>
    <definedName name="FinancialGraphs" localSheetId="23">#REF!</definedName>
    <definedName name="FinancialGraphs" localSheetId="22">#REF!</definedName>
    <definedName name="FinancialGraphs">#REF!</definedName>
    <definedName name="FINASSET" localSheetId="15">[17]acct!#REF!</definedName>
    <definedName name="FINASSET" localSheetId="16">[17]acct!#REF!</definedName>
    <definedName name="FINASSET" localSheetId="7">[17]acct!#REF!</definedName>
    <definedName name="FINASSET" localSheetId="2">[17]acct!#REF!</definedName>
    <definedName name="FINASSET" localSheetId="19">[17]acct!#REF!</definedName>
    <definedName name="FINASSET" localSheetId="6">[17]acct!#REF!</definedName>
    <definedName name="FINASSET">[17]acct!#REF!</definedName>
    <definedName name="flegtcher123" localSheetId="15" hidden="1">{"'CALL MONEY'!$K$53"}</definedName>
    <definedName name="flegtcher123" localSheetId="16" hidden="1">{"'CALL MONEY'!$K$53"}</definedName>
    <definedName name="flegtcher123" localSheetId="23" hidden="1">{"'CALL MONEY'!$K$53"}</definedName>
    <definedName name="flegtcher123" localSheetId="22" hidden="1">{"'CALL MONEY'!$K$53"}</definedName>
    <definedName name="flegtcher123" hidden="1">{"'CALL MONEY'!$K$53"}</definedName>
    <definedName name="fletcher" localSheetId="15" hidden="1">{"'CALL MONEY'!$K$53"}</definedName>
    <definedName name="fletcher" localSheetId="16" hidden="1">{"'CALL MONEY'!$K$53"}</definedName>
    <definedName name="fletcher" localSheetId="23" hidden="1">{"'CALL MONEY'!$K$53"}</definedName>
    <definedName name="fletcher" localSheetId="22" hidden="1">{"'CALL MONEY'!$K$53"}</definedName>
    <definedName name="fletcher" hidden="1">{"'CALL MONEY'!$K$53"}</definedName>
    <definedName name="Foreign" localSheetId="15">#REF!</definedName>
    <definedName name="Foreign" localSheetId="16">#REF!</definedName>
    <definedName name="Foreign" localSheetId="7">#REF!</definedName>
    <definedName name="Foreign" localSheetId="2">#REF!</definedName>
    <definedName name="Foreign" localSheetId="19">#REF!</definedName>
    <definedName name="Foreign" localSheetId="6">#REF!</definedName>
    <definedName name="Foreign">#REF!</definedName>
    <definedName name="FORM" localSheetId="15">#REF!</definedName>
    <definedName name="FORM" localSheetId="16">#REF!</definedName>
    <definedName name="FORM" localSheetId="7">#REF!</definedName>
    <definedName name="FORM" localSheetId="2">#REF!</definedName>
    <definedName name="FORM" localSheetId="19">#REF!</definedName>
    <definedName name="FORM" localSheetId="6">#REF!</definedName>
    <definedName name="FORM">#REF!</definedName>
    <definedName name="FP_EU_0206__00246_04" localSheetId="15">#REF!</definedName>
    <definedName name="FP_EU_0206__00246_04" localSheetId="16">#REF!</definedName>
    <definedName name="FP_EU_0206__00246_04">#REF!</definedName>
    <definedName name="FSA" localSheetId="15">#REF!</definedName>
    <definedName name="FSA" localSheetId="16">#REF!</definedName>
    <definedName name="FSA" localSheetId="7">#REF!</definedName>
    <definedName name="FSA" localSheetId="2">#REF!</definedName>
    <definedName name="FSA" localSheetId="19">#REF!</definedName>
    <definedName name="FSA" localSheetId="6">#REF!</definedName>
    <definedName name="FSA">#REF!</definedName>
    <definedName name="G" localSheetId="15">#REF!</definedName>
    <definedName name="G" localSheetId="16">#REF!</definedName>
    <definedName name="G">#REF!</definedName>
    <definedName name="g54." localSheetId="15">#REF!</definedName>
    <definedName name="g54." localSheetId="16">#REF!</definedName>
    <definedName name="g54.">#REF!</definedName>
    <definedName name="Hamid" localSheetId="15">#REF!</definedName>
    <definedName name="Hamid" localSheetId="16">#REF!</definedName>
    <definedName name="Hamid">#REF!</definedName>
    <definedName name="hh" localSheetId="15" hidden="1">{"'CALL MONEY'!$K$53"}</definedName>
    <definedName name="hh" localSheetId="16" hidden="1">{"'CALL MONEY'!$K$53"}</definedName>
    <definedName name="hh" localSheetId="23" hidden="1">{"'CALL MONEY'!$K$53"}</definedName>
    <definedName name="hh" localSheetId="3" hidden="1">{"'CALL MONEY'!$K$53"}</definedName>
    <definedName name="hh" localSheetId="7" hidden="1">{"'CALL MONEY'!$K$53"}</definedName>
    <definedName name="hh" localSheetId="2" hidden="1">{"'CALL MONEY'!$K$53"}</definedName>
    <definedName name="hh" localSheetId="19" hidden="1">{"'CALL MONEY'!$K$53"}</definedName>
    <definedName name="hh" localSheetId="6" hidden="1">{"'CALL MONEY'!$K$53"}</definedName>
    <definedName name="hh" localSheetId="13" hidden="1">{"'CALL MONEY'!$K$53"}</definedName>
    <definedName name="hh" localSheetId="8" hidden="1">{"'CALL MONEY'!$K$53"}</definedName>
    <definedName name="hh" localSheetId="9" hidden="1">{"'CALL MONEY'!$K$53"}</definedName>
    <definedName name="hh" localSheetId="10" hidden="1">{"'CALL MONEY'!$K$53"}</definedName>
    <definedName name="hh" localSheetId="11" hidden="1">{"'CALL MONEY'!$K$53"}</definedName>
    <definedName name="hh" localSheetId="5" hidden="1">{"'CALL MONEY'!$K$53"}</definedName>
    <definedName name="hh" localSheetId="22" hidden="1">{"'CALL MONEY'!$K$53"}</definedName>
    <definedName name="hh" hidden="1">{"'CALL MONEY'!$K$53"}</definedName>
    <definedName name="html" localSheetId="15" hidden="1">{"'CALL MONEY'!$K$53"}</definedName>
    <definedName name="html" localSheetId="16" hidden="1">{"'CALL MONEY'!$K$53"}</definedName>
    <definedName name="html" localSheetId="3" hidden="1">{"'CALL MONEY'!$K$53"}</definedName>
    <definedName name="html" localSheetId="19" hidden="1">{"'CALL MONEY'!$K$53"}</definedName>
    <definedName name="html" localSheetId="13" hidden="1">{"'CALL MONEY'!$K$53"}</definedName>
    <definedName name="html" localSheetId="8" hidden="1">{"'CALL MONEY'!$K$53"}</definedName>
    <definedName name="html" localSheetId="9" hidden="1">{"'CALL MONEY'!$K$53"}</definedName>
    <definedName name="html" localSheetId="10" hidden="1">{"'CALL MONEY'!$K$53"}</definedName>
    <definedName name="html" localSheetId="11" hidden="1">{"'CALL MONEY'!$K$53"}</definedName>
    <definedName name="html" localSheetId="5" hidden="1">{"'CALL MONEY'!$K$53"}</definedName>
    <definedName name="html" hidden="1">{"'CALL MONEY'!$K$53"}</definedName>
    <definedName name="html_cntrl" localSheetId="15" hidden="1">{"'CALL MONEY'!$K$53"}</definedName>
    <definedName name="html_cntrl" localSheetId="16" hidden="1">{"'CALL MONEY'!$K$53"}</definedName>
    <definedName name="html_cntrl" localSheetId="23" hidden="1">{"'CALL MONEY'!$K$53"}</definedName>
    <definedName name="html_cntrl" localSheetId="3" hidden="1">{"'CALL MONEY'!$K$53"}</definedName>
    <definedName name="html_cntrl" localSheetId="7" hidden="1">{"'CALL MONEY'!$K$53"}</definedName>
    <definedName name="html_cntrl" localSheetId="2" hidden="1">{"'CALL MONEY'!$K$53"}</definedName>
    <definedName name="html_cntrl" localSheetId="19" hidden="1">{"'CALL MONEY'!$K$53"}</definedName>
    <definedName name="html_cntrl" localSheetId="6" hidden="1">{"'CALL MONEY'!$K$53"}</definedName>
    <definedName name="html_cntrl" localSheetId="13" hidden="1">{"'CALL MONEY'!$K$53"}</definedName>
    <definedName name="html_cntrl" localSheetId="8" hidden="1">{"'CALL MONEY'!$K$53"}</definedName>
    <definedName name="html_cntrl" localSheetId="9" hidden="1">{"'CALL MONEY'!$K$53"}</definedName>
    <definedName name="html_cntrl" localSheetId="10" hidden="1">{"'CALL MONEY'!$K$53"}</definedName>
    <definedName name="html_cntrl" localSheetId="11" hidden="1">{"'CALL MONEY'!$K$53"}</definedName>
    <definedName name="html_cntrl" localSheetId="5" hidden="1">{"'CALL MONEY'!$K$53"}</definedName>
    <definedName name="html_cntrl" localSheetId="22" hidden="1">{"'CALL MONEY'!$K$53"}</definedName>
    <definedName name="html_cntrl" hidden="1">{"'CALL MONEY'!$K$53"}</definedName>
    <definedName name="html_cntrl465454" localSheetId="15" hidden="1">{"'CALL MONEY'!$K$53"}</definedName>
    <definedName name="html_cntrl465454" localSheetId="16" hidden="1">{"'CALL MONEY'!$K$53"}</definedName>
    <definedName name="html_cntrl465454" localSheetId="23" hidden="1">{"'CALL MONEY'!$K$53"}</definedName>
    <definedName name="html_cntrl465454" localSheetId="3" hidden="1">{"'CALL MONEY'!$K$53"}</definedName>
    <definedName name="html_cntrl465454" localSheetId="7" hidden="1">{"'CALL MONEY'!$K$53"}</definedName>
    <definedName name="html_cntrl465454" localSheetId="2" hidden="1">{"'CALL MONEY'!$K$53"}</definedName>
    <definedName name="html_cntrl465454" localSheetId="19" hidden="1">{"'CALL MONEY'!$K$53"}</definedName>
    <definedName name="html_cntrl465454" localSheetId="6" hidden="1">{"'CALL MONEY'!$K$53"}</definedName>
    <definedName name="html_cntrl465454" localSheetId="13" hidden="1">{"'CALL MONEY'!$K$53"}</definedName>
    <definedName name="html_cntrl465454" localSheetId="8" hidden="1">{"'CALL MONEY'!$K$53"}</definedName>
    <definedName name="html_cntrl465454" localSheetId="9" hidden="1">{"'CALL MONEY'!$K$53"}</definedName>
    <definedName name="html_cntrl465454" localSheetId="10" hidden="1">{"'CALL MONEY'!$K$53"}</definedName>
    <definedName name="html_cntrl465454" localSheetId="11" hidden="1">{"'CALL MONEY'!$K$53"}</definedName>
    <definedName name="html_cntrl465454" localSheetId="5" hidden="1">{"'CALL MONEY'!$K$53"}</definedName>
    <definedName name="html_cntrl465454" localSheetId="22" hidden="1">{"'CALL MONEY'!$K$53"}</definedName>
    <definedName name="html_cntrl465454" hidden="1">{"'CALL MONEY'!$K$53"}</definedName>
    <definedName name="HTML_CodePage" hidden="1">1252</definedName>
    <definedName name="HTML_Control" localSheetId="15" hidden="1">{"'CALL MONEY'!$K$53"}</definedName>
    <definedName name="HTML_Control" localSheetId="16" hidden="1">{"'CALL MONEY'!$K$53"}</definedName>
    <definedName name="HTML_Control" localSheetId="23" hidden="1">{"'CALL MONEY'!$K$53"}</definedName>
    <definedName name="HTML_Control" localSheetId="3" hidden="1">{"'CALL MONEY'!$K$53"}</definedName>
    <definedName name="HTML_Control" localSheetId="7" hidden="1">{"'CALL MONEY'!$K$53"}</definedName>
    <definedName name="HTML_Control" localSheetId="2" hidden="1">{"'CALL MONEY'!$K$53"}</definedName>
    <definedName name="HTML_Control" localSheetId="19" hidden="1">{"'CALL MONEY'!$K$53"}</definedName>
    <definedName name="HTML_Control" localSheetId="6" hidden="1">{"'CALL MONEY'!$K$53"}</definedName>
    <definedName name="HTML_Control" localSheetId="13" hidden="1">{"'CALL MONEY'!$K$53"}</definedName>
    <definedName name="HTML_Control" localSheetId="8" hidden="1">{"'CALL MONEY'!$K$53"}</definedName>
    <definedName name="HTML_Control" localSheetId="9" hidden="1">{"'CALL MONEY'!$K$53"}</definedName>
    <definedName name="HTML_Control" localSheetId="10" hidden="1">{"'CALL MONEY'!$K$53"}</definedName>
    <definedName name="HTML_Control" localSheetId="11" hidden="1">{"'CALL MONEY'!$K$53"}</definedName>
    <definedName name="HTML_Control" localSheetId="5" hidden="1">{"'CALL MONEY'!$K$53"}</definedName>
    <definedName name="HTML_Control" localSheetId="22" hidden="1">{"'CALL MONEY'!$K$53"}</definedName>
    <definedName name="HTML_Control" hidden="1">{"'CALL MONEY'!$K$53"}</definedName>
    <definedName name="html_ctl78" localSheetId="15" hidden="1">{"'CALL MONEY'!$K$53"}</definedName>
    <definedName name="html_ctl78" localSheetId="16" hidden="1">{"'CALL MONEY'!$K$53"}</definedName>
    <definedName name="html_ctl78" localSheetId="23" hidden="1">{"'CALL MONEY'!$K$53"}</definedName>
    <definedName name="html_ctl78" localSheetId="3" hidden="1">{"'CALL MONEY'!$K$53"}</definedName>
    <definedName name="html_ctl78" localSheetId="7" hidden="1">{"'CALL MONEY'!$K$53"}</definedName>
    <definedName name="html_ctl78" localSheetId="2" hidden="1">{"'CALL MONEY'!$K$53"}</definedName>
    <definedName name="html_ctl78" localSheetId="19" hidden="1">{"'CALL MONEY'!$K$53"}</definedName>
    <definedName name="html_ctl78" localSheetId="6" hidden="1">{"'CALL MONEY'!$K$53"}</definedName>
    <definedName name="html_ctl78" localSheetId="13" hidden="1">{"'CALL MONEY'!$K$53"}</definedName>
    <definedName name="html_ctl78" localSheetId="8" hidden="1">{"'CALL MONEY'!$K$53"}</definedName>
    <definedName name="html_ctl78" localSheetId="9" hidden="1">{"'CALL MONEY'!$K$53"}</definedName>
    <definedName name="html_ctl78" localSheetId="10" hidden="1">{"'CALL MONEY'!$K$53"}</definedName>
    <definedName name="html_ctl78" localSheetId="11" hidden="1">{"'CALL MONEY'!$K$53"}</definedName>
    <definedName name="html_ctl78" localSheetId="5" hidden="1">{"'CALL MONEY'!$K$53"}</definedName>
    <definedName name="html_ctl78" localSheetId="22"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5">#REF!</definedName>
    <definedName name="I" localSheetId="16">#REF!</definedName>
    <definedName name="I">#REF!</definedName>
    <definedName name="ID" localSheetId="15">#REF!</definedName>
    <definedName name="ID" localSheetId="16">#REF!</definedName>
    <definedName name="ID" localSheetId="13">#REF!</definedName>
    <definedName name="ID" localSheetId="8">#REF!</definedName>
    <definedName name="ID" localSheetId="9">#REF!</definedName>
    <definedName name="ID" localSheetId="10">#REF!</definedName>
    <definedName name="ID" localSheetId="11">#REF!</definedName>
    <definedName name="ID">#REF!</definedName>
    <definedName name="IDFUIU" localSheetId="15">#REF!</definedName>
    <definedName name="IDFUIU" localSheetId="16">#REF!</definedName>
    <definedName name="IDFUIU">#REF!</definedName>
    <definedName name="IEC" localSheetId="15">#REF!</definedName>
    <definedName name="IEC" localSheetId="16">#REF!</definedName>
    <definedName name="IEC">#REF!</definedName>
    <definedName name="IECO" localSheetId="15">#REF!</definedName>
    <definedName name="IECO" localSheetId="16">#REF!</definedName>
    <definedName name="IECO">#REF!</definedName>
    <definedName name="IECO1" localSheetId="15">#REF!</definedName>
    <definedName name="IECO1" localSheetId="16">#REF!</definedName>
    <definedName name="IECO1">#REF!</definedName>
    <definedName name="IED" localSheetId="15">#REF!</definedName>
    <definedName name="IED" localSheetId="16">#REF!</definedName>
    <definedName name="IED">#REF!</definedName>
    <definedName name="IEH" localSheetId="15">#REF!</definedName>
    <definedName name="IEH" localSheetId="16">#REF!</definedName>
    <definedName name="IEH">#REF!</definedName>
    <definedName name="IEP" localSheetId="15">#REF!</definedName>
    <definedName name="IEP" localSheetId="16">#REF!</definedName>
    <definedName name="IEP">#REF!</definedName>
    <definedName name="IES" localSheetId="15">#REF!</definedName>
    <definedName name="IES" localSheetId="16">#REF!</definedName>
    <definedName name="IES">#REF!</definedName>
    <definedName name="IET" localSheetId="15">#REF!</definedName>
    <definedName name="IET" localSheetId="16">#REF!</definedName>
    <definedName name="IET">#REF!</definedName>
    <definedName name="INC" localSheetId="15">'[1]last qrt2001'!#REF!</definedName>
    <definedName name="INC" localSheetId="16">'[1]last qrt2001'!#REF!</definedName>
    <definedName name="INC" localSheetId="23">#REF!</definedName>
    <definedName name="INC" localSheetId="7">#REF!</definedName>
    <definedName name="INC" localSheetId="2">#REF!</definedName>
    <definedName name="INC" localSheetId="19">#REF!</definedName>
    <definedName name="INC" localSheetId="6">#REF!</definedName>
    <definedName name="INC" localSheetId="22">#REF!</definedName>
    <definedName name="INC">'[1]last qrt2001'!#REF!</definedName>
    <definedName name="IncomeStatementDates" localSheetId="15">#REF!</definedName>
    <definedName name="IncomeStatementDates" localSheetId="16">#REF!</definedName>
    <definedName name="IncomeStatementDates" localSheetId="23">#REF!</definedName>
    <definedName name="IncomeStatementDates" localSheetId="22">#REF!</definedName>
    <definedName name="IncomeStatementDates">#REF!</definedName>
    <definedName name="INVEST" localSheetId="15">[17]acct!#REF!</definedName>
    <definedName name="INVEST" localSheetId="16">[17]acct!#REF!</definedName>
    <definedName name="INVEST" localSheetId="23">[17]acct!#REF!</definedName>
    <definedName name="INVEST" localSheetId="22">[17]acct!#REF!</definedName>
    <definedName name="INVEST">[17]acct!#REF!</definedName>
    <definedName name="IPAGE1" localSheetId="15">#REF!</definedName>
    <definedName name="IPAGE1" localSheetId="16">#REF!</definedName>
    <definedName name="IPAGE1" localSheetId="7">#REF!</definedName>
    <definedName name="IPAGE1" localSheetId="2">#REF!</definedName>
    <definedName name="IPAGE1" localSheetId="19">#REF!</definedName>
    <definedName name="IPAGE1" localSheetId="6">#REF!</definedName>
    <definedName name="IPAGE1">#REF!</definedName>
    <definedName name="iqbal" localSheetId="15">[30]Sheet2!#REF!</definedName>
    <definedName name="iqbal" localSheetId="16">[30]Sheet2!#REF!</definedName>
    <definedName name="iqbal" localSheetId="23">[30]Sheet2!#REF!</definedName>
    <definedName name="iqbal" localSheetId="7">[30]Sheet2!#REF!</definedName>
    <definedName name="iqbal" localSheetId="2">[30]Sheet2!#REF!</definedName>
    <definedName name="iqbal" localSheetId="19">[30]Sheet2!#REF!</definedName>
    <definedName name="iqbal" localSheetId="6">[30]Sheet2!#REF!</definedName>
    <definedName name="iqbal" localSheetId="22">[30]Sheet2!#REF!</definedName>
    <definedName name="iqbal">[30]Sheet2!#REF!</definedName>
    <definedName name="iu" localSheetId="15">#REF!</definedName>
    <definedName name="iu" localSheetId="16">#REF!</definedName>
    <definedName name="iu" localSheetId="7">#REF!</definedName>
    <definedName name="iu" localSheetId="2">#REF!</definedName>
    <definedName name="iu" localSheetId="19">#REF!</definedName>
    <definedName name="iu" localSheetId="6">#REF!</definedName>
    <definedName name="iu">#REF!</definedName>
    <definedName name="J" localSheetId="15">#REF!</definedName>
    <definedName name="J" localSheetId="16">#REF!</definedName>
    <definedName name="J">#REF!</definedName>
    <definedName name="kauser" localSheetId="15">#REF!</definedName>
    <definedName name="kauser" localSheetId="16">#REF!</definedName>
    <definedName name="kauser">#REF!</definedName>
    <definedName name="L" localSheetId="15">#REF!</definedName>
    <definedName name="L" localSheetId="16">#REF!</definedName>
    <definedName name="L">#REF!</definedName>
    <definedName name="LIAB1" localSheetId="15">#REF!</definedName>
    <definedName name="LIAB1" localSheetId="16">#REF!</definedName>
    <definedName name="LIAB1" localSheetId="7">#REF!</definedName>
    <definedName name="LIAB1" localSheetId="2">#REF!</definedName>
    <definedName name="LIAB1" localSheetId="19">#REF!</definedName>
    <definedName name="LIAB1" localSheetId="6">#REF!</definedName>
    <definedName name="LIAB1">#REF!</definedName>
    <definedName name="LIAB2" localSheetId="15">#REF!</definedName>
    <definedName name="LIAB2" localSheetId="16">#REF!</definedName>
    <definedName name="LIAB2" localSheetId="7">#REF!</definedName>
    <definedName name="LIAB2" localSheetId="2">#REF!</definedName>
    <definedName name="LIAB2" localSheetId="19">#REF!</definedName>
    <definedName name="LIAB2" localSheetId="6">#REF!</definedName>
    <definedName name="LIAB2">#REF!</definedName>
    <definedName name="LIAB3" localSheetId="15">#REF!</definedName>
    <definedName name="LIAB3" localSheetId="16">#REF!</definedName>
    <definedName name="LIAB3" localSheetId="7">#REF!</definedName>
    <definedName name="LIAB3" localSheetId="2">#REF!</definedName>
    <definedName name="LIAB3" localSheetId="19">#REF!</definedName>
    <definedName name="LIAB3" localSheetId="6">#REF!</definedName>
    <definedName name="LIAB3">#REF!</definedName>
    <definedName name="LIAB4" localSheetId="15">#REF!</definedName>
    <definedName name="LIAB4" localSheetId="16">#REF!</definedName>
    <definedName name="LIAB4" localSheetId="7">#REF!</definedName>
    <definedName name="LIAB4" localSheetId="2">#REF!</definedName>
    <definedName name="LIAB4" localSheetId="19">#REF!</definedName>
    <definedName name="LIAB4" localSheetId="6">#REF!</definedName>
    <definedName name="LIAB4">#REF!</definedName>
    <definedName name="LIBAST" localSheetId="15">#REF!</definedName>
    <definedName name="LIBAST" localSheetId="16">#REF!</definedName>
    <definedName name="LIBAST" localSheetId="7">#REF!</definedName>
    <definedName name="LIBAST" localSheetId="2">#REF!</definedName>
    <definedName name="LIBAST" localSheetId="19">#REF!</definedName>
    <definedName name="LIBAST" localSheetId="6">#REF!</definedName>
    <definedName name="LIBAST">#REF!</definedName>
    <definedName name="lkup">[31]Ranges!$B$3:$C$12</definedName>
    <definedName name="LOANS" localSheetId="15">[17]acct!#REF!</definedName>
    <definedName name="LOANS" localSheetId="16">[17]acct!#REF!</definedName>
    <definedName name="LOANS" localSheetId="23">[17]acct!#REF!</definedName>
    <definedName name="LOANS" localSheetId="7">[17]acct!#REF!</definedName>
    <definedName name="LOANS" localSheetId="2">[17]acct!#REF!</definedName>
    <definedName name="LOANS" localSheetId="19">[17]acct!#REF!</definedName>
    <definedName name="LOANS" localSheetId="6">[17]acct!#REF!</definedName>
    <definedName name="LOANS" localSheetId="22">[17]acct!#REF!</definedName>
    <definedName name="LOANS">[17]acct!#REF!</definedName>
    <definedName name="longterm" localSheetId="15">#REF!</definedName>
    <definedName name="longterm" localSheetId="16">#REF!</definedName>
    <definedName name="longterm" localSheetId="7">#REF!</definedName>
    <definedName name="longterm" localSheetId="2">#REF!</definedName>
    <definedName name="longterm" localSheetId="19">#REF!</definedName>
    <definedName name="longterm" localSheetId="6">#REF!</definedName>
    <definedName name="longterm">#REF!</definedName>
    <definedName name="LPAGE1" localSheetId="15">#REF!</definedName>
    <definedName name="LPAGE1" localSheetId="16">#REF!</definedName>
    <definedName name="LPAGE1" localSheetId="7">#REF!</definedName>
    <definedName name="LPAGE1" localSheetId="2">#REF!</definedName>
    <definedName name="LPAGE1" localSheetId="19">#REF!</definedName>
    <definedName name="LPAGE1" localSheetId="6">#REF!</definedName>
    <definedName name="LPAGE1">#REF!</definedName>
    <definedName name="LPAGE2" localSheetId="15">#REF!</definedName>
    <definedName name="LPAGE2" localSheetId="16">#REF!</definedName>
    <definedName name="LPAGE2" localSheetId="7">#REF!</definedName>
    <definedName name="LPAGE2" localSheetId="2">#REF!</definedName>
    <definedName name="LPAGE2" localSheetId="19">#REF!</definedName>
    <definedName name="LPAGE2" localSheetId="6">#REF!</definedName>
    <definedName name="LPAGE2">#REF!</definedName>
    <definedName name="LPAGE3" localSheetId="15">#REF!</definedName>
    <definedName name="LPAGE3" localSheetId="16">#REF!</definedName>
    <definedName name="LPAGE3" localSheetId="7">#REF!</definedName>
    <definedName name="LPAGE3" localSheetId="2">#REF!</definedName>
    <definedName name="LPAGE3" localSheetId="19">#REF!</definedName>
    <definedName name="LPAGE3" localSheetId="6">#REF!</definedName>
    <definedName name="LPAGE3">#REF!</definedName>
    <definedName name="LPAGE4" localSheetId="15">#REF!</definedName>
    <definedName name="LPAGE4" localSheetId="16">#REF!</definedName>
    <definedName name="LPAGE4" localSheetId="7">#REF!</definedName>
    <definedName name="LPAGE4" localSheetId="2">#REF!</definedName>
    <definedName name="LPAGE4" localSheetId="19">#REF!</definedName>
    <definedName name="LPAGE4" localSheetId="6">#REF!</definedName>
    <definedName name="LPAGE4">#REF!</definedName>
    <definedName name="M" localSheetId="15">#REF!</definedName>
    <definedName name="M" localSheetId="16">#REF!</definedName>
    <definedName name="m" localSheetId="7">#REF!</definedName>
    <definedName name="m" localSheetId="2">#REF!</definedName>
    <definedName name="m" localSheetId="19">#REF!</definedName>
    <definedName name="m" localSheetId="6">#REF!</definedName>
    <definedName name="M">#REF!</definedName>
    <definedName name="main" localSheetId="15">#REF!</definedName>
    <definedName name="main" localSheetId="16">#REF!</definedName>
    <definedName name="main" localSheetId="7">#REF!</definedName>
    <definedName name="main" localSheetId="2">#REF!</definedName>
    <definedName name="main" localSheetId="19">#REF!</definedName>
    <definedName name="main" localSheetId="6">#REF!</definedName>
    <definedName name="main">#REF!</definedName>
    <definedName name="MANAMABS" localSheetId="15">#REF!</definedName>
    <definedName name="MANAMABS" localSheetId="16">#REF!</definedName>
    <definedName name="MANAMABS">#REF!</definedName>
    <definedName name="manamabs0207">[32]Sheet3!$A$157:$C$321</definedName>
    <definedName name="Manamapl" localSheetId="15">#REF!</definedName>
    <definedName name="Manamapl" localSheetId="16">#REF!</definedName>
    <definedName name="Manamapl" localSheetId="7">#REF!</definedName>
    <definedName name="Manamapl" localSheetId="2">#REF!</definedName>
    <definedName name="Manamapl" localSheetId="19">#REF!</definedName>
    <definedName name="Manamapl" localSheetId="6">#REF!</definedName>
    <definedName name="Manamapl">#REF!</definedName>
    <definedName name="manamapl0207">[32]Sheet3!$A$5:$C$153</definedName>
    <definedName name="Manamapl5" localSheetId="15">#REF!</definedName>
    <definedName name="Manamapl5" localSheetId="16">#REF!</definedName>
    <definedName name="Manamapl5" localSheetId="7">#REF!</definedName>
    <definedName name="Manamapl5" localSheetId="2">#REF!</definedName>
    <definedName name="Manamapl5" localSheetId="19">#REF!</definedName>
    <definedName name="Manamapl5" localSheetId="6">#REF!</definedName>
    <definedName name="Manamapl5">#REF!</definedName>
    <definedName name="masroor" localSheetId="15">#REF!</definedName>
    <definedName name="masroor" localSheetId="16">#REF!</definedName>
    <definedName name="masroor" localSheetId="7">#REF!</definedName>
    <definedName name="masroor" localSheetId="2">#REF!</definedName>
    <definedName name="masroor" localSheetId="19">#REF!</definedName>
    <definedName name="masroor" localSheetId="6">#REF!</definedName>
    <definedName name="masroor">#REF!</definedName>
    <definedName name="MAZ" localSheetId="15">'[33]T-BILL'!#REF!</definedName>
    <definedName name="MAZ" localSheetId="16">'[33]T-BILL'!#REF!</definedName>
    <definedName name="MAZ">'[33]T-BILL'!#REF!</definedName>
    <definedName name="MLNTREGISTER" localSheetId="15">#REF!</definedName>
    <definedName name="MLNTREGISTER" localSheetId="16">#REF!</definedName>
    <definedName name="MLNTREGISTER">#REF!</definedName>
    <definedName name="MR">'[34]Market Rates'!$B$1:$G$65536</definedName>
    <definedName name="N" localSheetId="15">#REF!</definedName>
    <definedName name="N" localSheetId="16">#REF!</definedName>
    <definedName name="N">#REF!</definedName>
    <definedName name="NEW">'[35]Implied Rate'!$B$49:$BC$408</definedName>
    <definedName name="note" localSheetId="15" hidden="1">{"'CALL MONEY'!$K$53"}</definedName>
    <definedName name="note" localSheetId="16" hidden="1">{"'CALL MONEY'!$K$53"}</definedName>
    <definedName name="note" localSheetId="23" hidden="1">{"'CALL MONEY'!$K$53"}</definedName>
    <definedName name="note" localSheetId="22" hidden="1">{"'CALL MONEY'!$K$53"}</definedName>
    <definedName name="note" hidden="1">{"'CALL MONEY'!$K$53"}</definedName>
    <definedName name="Note55" localSheetId="15">'[36]BS-OVS'!#REF!</definedName>
    <definedName name="Note55" localSheetId="16">'[36]BS-OVS'!#REF!</definedName>
    <definedName name="Note55" localSheetId="23">'[36]BS-OVS'!#REF!</definedName>
    <definedName name="Note55" localSheetId="7">'[36]BS-OVS'!#REF!</definedName>
    <definedName name="Note55" localSheetId="2">'[36]BS-OVS'!#REF!</definedName>
    <definedName name="Note55" localSheetId="19">'[36]BS-OVS'!#REF!</definedName>
    <definedName name="Note55" localSheetId="6">'[36]BS-OVS'!#REF!</definedName>
    <definedName name="Note55" localSheetId="22">'[36]BS-OVS'!#REF!</definedName>
    <definedName name="Note55">'[36]BS-OVS'!#REF!</definedName>
    <definedName name="Note58" localSheetId="15">'[24]BS-OVS'!#REF!</definedName>
    <definedName name="Note58" localSheetId="16">'[24]BS-OVS'!#REF!</definedName>
    <definedName name="Note58" localSheetId="7">'[24]BS-OVS'!#REF!</definedName>
    <definedName name="Note58" localSheetId="2">'[24]BS-OVS'!#REF!</definedName>
    <definedName name="Note58" localSheetId="19">'[24]BS-OVS'!#REF!</definedName>
    <definedName name="Note58" localSheetId="6">'[24]BS-OVS'!#REF!</definedName>
    <definedName name="Note58">'[24]BS-OVS'!#REF!</definedName>
    <definedName name="npl" localSheetId="15">#REF!</definedName>
    <definedName name="npl" localSheetId="16">#REF!</definedName>
    <definedName name="npl" localSheetId="7">#REF!</definedName>
    <definedName name="npl" localSheetId="2">#REF!</definedName>
    <definedName name="npl" localSheetId="19">#REF!</definedName>
    <definedName name="npl" localSheetId="6">#REF!</definedName>
    <definedName name="npl">#REF!</definedName>
    <definedName name="nplsum" localSheetId="15">#REF!</definedName>
    <definedName name="nplsum" localSheetId="16">#REF!</definedName>
    <definedName name="nplsum" localSheetId="7">#REF!</definedName>
    <definedName name="nplsum" localSheetId="2">#REF!</definedName>
    <definedName name="nplsum" localSheetId="19">#REF!</definedName>
    <definedName name="nplsum" localSheetId="6">#REF!</definedName>
    <definedName name="nplsum">#REF!</definedName>
    <definedName name="O" localSheetId="15">#REF!</definedName>
    <definedName name="O" localSheetId="16">#REF!</definedName>
    <definedName name="O">#REF!</definedName>
    <definedName name="os" localSheetId="15">#REF!</definedName>
    <definedName name="os" localSheetId="16">#REF!</definedName>
    <definedName name="os">#REF!</definedName>
    <definedName name="OSAL" localSheetId="15">#REF!</definedName>
    <definedName name="OSAL" localSheetId="16">#REF!</definedName>
    <definedName name="OSAL" localSheetId="7">#REF!</definedName>
    <definedName name="OSAL" localSheetId="2">#REF!</definedName>
    <definedName name="OSAL" localSheetId="19">#REF!</definedName>
    <definedName name="OSAL" localSheetId="6">#REF!</definedName>
    <definedName name="OSAL">#REF!</definedName>
    <definedName name="osbs" localSheetId="15">#REF!</definedName>
    <definedName name="osbs" localSheetId="16">#REF!</definedName>
    <definedName name="osbs">#REF!</definedName>
    <definedName name="OVER" localSheetId="15">#REF!</definedName>
    <definedName name="OVER" localSheetId="16">#REF!</definedName>
    <definedName name="OVER" localSheetId="7">#REF!</definedName>
    <definedName name="OVER" localSheetId="2">#REF!</definedName>
    <definedName name="OVER" localSheetId="19">#REF!</definedName>
    <definedName name="OVER" localSheetId="6">#REF!</definedName>
    <definedName name="OVER">#REF!</definedName>
    <definedName name="P" localSheetId="15">#REF!</definedName>
    <definedName name="P" localSheetId="16">#REF!</definedName>
    <definedName name="P">#REF!</definedName>
    <definedName name="PAGE2" localSheetId="15">#REF!</definedName>
    <definedName name="PAGE2" localSheetId="16">#REF!</definedName>
    <definedName name="PAGE2" localSheetId="7">#REF!</definedName>
    <definedName name="PAGE2" localSheetId="2">#REF!</definedName>
    <definedName name="PAGE2" localSheetId="19">#REF!</definedName>
    <definedName name="PAGE2" localSheetId="6">#REF!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5">#REF!</definedName>
    <definedName name="pld" localSheetId="16">#REF!</definedName>
    <definedName name="pld" localSheetId="7">#REF!</definedName>
    <definedName name="pld" localSheetId="2">#REF!</definedName>
    <definedName name="pld" localSheetId="19">#REF!</definedName>
    <definedName name="pld" localSheetId="6">#REF!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5">#REF!</definedName>
    <definedName name="pln" localSheetId="16">#REF!</definedName>
    <definedName name="pln" localSheetId="7">#REF!</definedName>
    <definedName name="pln" localSheetId="2">#REF!</definedName>
    <definedName name="pln" localSheetId="19">#REF!</definedName>
    <definedName name="pln" localSheetId="6">#REF!</definedName>
    <definedName name="pln">#REF!</definedName>
    <definedName name="plnov" localSheetId="15">#REF!</definedName>
    <definedName name="plnov" localSheetId="16">#REF!</definedName>
    <definedName name="plnov">#REF!</definedName>
    <definedName name="plnov06">'[21]November 06'!$A$5:$D$87</definedName>
    <definedName name="plw" localSheetId="15">#REF!</definedName>
    <definedName name="plw" localSheetId="16">#REF!</definedName>
    <definedName name="plw">#REF!</definedName>
    <definedName name="po" localSheetId="15">[39]BSDOMOVS!#REF!</definedName>
    <definedName name="po" localSheetId="16">[39]BSDOMOVS!#REF!</definedName>
    <definedName name="po" localSheetId="23">[39]BSDOMOVS!#REF!</definedName>
    <definedName name="po" localSheetId="7">[39]BSDOMOVS!#REF!</definedName>
    <definedName name="po" localSheetId="2">[39]BSDOMOVS!#REF!</definedName>
    <definedName name="po" localSheetId="19">[39]BSDOMOVS!#REF!</definedName>
    <definedName name="po" localSheetId="6">[39]BSDOMOVS!#REF!</definedName>
    <definedName name="po" localSheetId="22">[39]BSDOMOVS!#REF!</definedName>
    <definedName name="po">[39]BSDOMOVS!#REF!</definedName>
    <definedName name="PP" localSheetId="15">#REF!</definedName>
    <definedName name="PP" localSheetId="16">#REF!</definedName>
    <definedName name="PP" localSheetId="7">#REF!</definedName>
    <definedName name="PP" localSheetId="2">#REF!</definedName>
    <definedName name="PP" localSheetId="19">#REF!</definedName>
    <definedName name="PP" localSheetId="6">#REF!</definedName>
    <definedName name="PP">#REF!</definedName>
    <definedName name="_xlnm.Print_Area" localSheetId="14">'1'!$A$1:$H$77</definedName>
    <definedName name="_xlnm.Print_Area" localSheetId="15">'2'!$A$1:$N$70</definedName>
    <definedName name="_xlnm.Print_Area" localSheetId="16">'4'!$A$1:$N$62</definedName>
    <definedName name="_xlnm.Print_Area" localSheetId="17">'5'!$A$1:$N$57</definedName>
    <definedName name="_xlnm.Print_Area" localSheetId="18">'6'!$A$1:$J$83</definedName>
    <definedName name="_xlnm.Print_Area" localSheetId="1">BS!$A$1:$H$57</definedName>
    <definedName name="_xlnm.Print_Area" localSheetId="12">'Cash Flow'!$A$1:$H$54</definedName>
    <definedName name="_xlnm.Print_Area" localSheetId="23">'Cash Flow December Quarter'!$A$1:$J$49</definedName>
    <definedName name="_xlnm.Print_Area" localSheetId="3">'Comp Income '!$A$1:$L$35</definedName>
    <definedName name="_xlnm.Print_Area" localSheetId="7">'Distribution '!$A$1:$I$40</definedName>
    <definedName name="_xlnm.Print_Area" localSheetId="4">'Distribution Statement '!$A$1:$M$63</definedName>
    <definedName name="_xlnm.Print_Area" localSheetId="21">'Distribution Statement-Quarter'!$A$1:$I$77</definedName>
    <definedName name="_xlnm.Print_Area" localSheetId="2">'P&amp;L'!$A$1:$L$65</definedName>
    <definedName name="_xlnm.Print_Area" localSheetId="19">'P&amp;L Dec Quarter'!$A$1:$L$59</definedName>
    <definedName name="_xlnm.Print_Area" localSheetId="6">'Statement of CI'!$A$1:$I$30</definedName>
    <definedName name="_xlnm.Print_Area" localSheetId="5">UHF!$A$1:$H$55</definedName>
    <definedName name="_xlnm.Print_Area" localSheetId="22">'UHF Dec Quarter'!$A$1:$W$41</definedName>
    <definedName name="_xlnm.Print_Area" localSheetId="24">'W PnL'!$A$1:$H$45</definedName>
    <definedName name="_xlnm.Print_Area" localSheetId="25">'W UHF'!$A$1:$H$46</definedName>
    <definedName name="_xlnm.Print_Area">#REF!</definedName>
    <definedName name="PRINT_AREA_MI">[3]Sheet4!$A$421:$Q$523</definedName>
    <definedName name="PROFIT1" localSheetId="15">#REF!</definedName>
    <definedName name="PROFIT1" localSheetId="16">#REF!</definedName>
    <definedName name="PROFIT1" localSheetId="7">#REF!</definedName>
    <definedName name="PROFIT1" localSheetId="2">#REF!</definedName>
    <definedName name="PROFIT1" localSheetId="19">#REF!</definedName>
    <definedName name="PROFIT1" localSheetId="6">#REF!</definedName>
    <definedName name="PROFIT1">#REF!</definedName>
    <definedName name="PROFIT2" localSheetId="15">#REF!</definedName>
    <definedName name="PROFIT2" localSheetId="16">#REF!</definedName>
    <definedName name="PROFIT2" localSheetId="7">#REF!</definedName>
    <definedName name="PROFIT2" localSheetId="2">#REF!</definedName>
    <definedName name="PROFIT2" localSheetId="19">#REF!</definedName>
    <definedName name="PROFIT2" localSheetId="6">#REF!</definedName>
    <definedName name="PROFIT2">#REF!</definedName>
    <definedName name="Q" localSheetId="15">#REF!</definedName>
    <definedName name="Q" localSheetId="16">#REF!</definedName>
    <definedName name="Q">#REF!</definedName>
    <definedName name="QATAR1">[3]Sheet4!$H$428:$H$519</definedName>
    <definedName name="QATAR2">[3]Sheet4!$U$326:$U$417</definedName>
    <definedName name="rate">'[19]rate '!$B$4:$C$31</definedName>
    <definedName name="Recover">[40]Macro1!$A$170</definedName>
    <definedName name="REDCAP" localSheetId="15">[17]acct!#REF!</definedName>
    <definedName name="REDCAP" localSheetId="16">[17]acct!#REF!</definedName>
    <definedName name="REDCAP">[17]acct!#REF!</definedName>
    <definedName name="RF" localSheetId="15">[17]acct!#REF!</definedName>
    <definedName name="RF" localSheetId="16">[17]acct!#REF!</definedName>
    <definedName name="RF">[17]acct!#REF!</definedName>
    <definedName name="RRRR" localSheetId="15">#REF!</definedName>
    <definedName name="RRRR" localSheetId="16">#REF!</definedName>
    <definedName name="RRRR" localSheetId="23">#REF!</definedName>
    <definedName name="RRRR" localSheetId="22">#REF!</definedName>
    <definedName name="RRRR">#REF!</definedName>
    <definedName name="S_AcctDes" localSheetId="15">#REF!</definedName>
    <definedName name="S_AcctDes" localSheetId="16">#REF!</definedName>
    <definedName name="S_AcctDes">#REF!</definedName>
    <definedName name="S_Adjust" localSheetId="15">#REF!</definedName>
    <definedName name="S_Adjust" localSheetId="16">#REF!</definedName>
    <definedName name="S_Adjust">#REF!</definedName>
    <definedName name="S_Adjust_Data" localSheetId="15">#REF!</definedName>
    <definedName name="S_Adjust_Data" localSheetId="16">#REF!</definedName>
    <definedName name="S_Adjust_Data">#REF!</definedName>
    <definedName name="S_Adjust_GT" localSheetId="15">#REF!</definedName>
    <definedName name="S_Adjust_GT" localSheetId="16">#REF!</definedName>
    <definedName name="S_Adjust_GT">#REF!</definedName>
    <definedName name="S_AJE_Tot" localSheetId="15">#REF!</definedName>
    <definedName name="S_AJE_Tot" localSheetId="16">#REF!</definedName>
    <definedName name="S_AJE_Tot">#REF!</definedName>
    <definedName name="S_AJE_Tot_Data" localSheetId="15">#REF!</definedName>
    <definedName name="S_AJE_Tot_Data" localSheetId="16">#REF!</definedName>
    <definedName name="S_AJE_Tot_Data">#REF!</definedName>
    <definedName name="S_AJE_Tot_GT" localSheetId="15">#REF!</definedName>
    <definedName name="S_AJE_Tot_GT" localSheetId="16">#REF!</definedName>
    <definedName name="S_AJE_Tot_GT">#REF!</definedName>
    <definedName name="S_CompNum" localSheetId="15">#REF!</definedName>
    <definedName name="S_CompNum" localSheetId="16">#REF!</definedName>
    <definedName name="S_CompNum">#REF!</definedName>
    <definedName name="S_CY_Beg" localSheetId="15">#REF!</definedName>
    <definedName name="S_CY_Beg" localSheetId="16">#REF!</definedName>
    <definedName name="S_CY_Beg">#REF!</definedName>
    <definedName name="S_CY_Beg_Data" localSheetId="15">#REF!</definedName>
    <definedName name="S_CY_Beg_Data" localSheetId="16">#REF!</definedName>
    <definedName name="S_CY_Beg_Data">#REF!</definedName>
    <definedName name="S_CY_Beg_GT" localSheetId="15">#REF!</definedName>
    <definedName name="S_CY_Beg_GT" localSheetId="16">#REF!</definedName>
    <definedName name="S_CY_Beg_GT">#REF!</definedName>
    <definedName name="S_CY_End" localSheetId="15">#REF!</definedName>
    <definedName name="S_CY_End" localSheetId="16">#REF!</definedName>
    <definedName name="S_CY_End">#REF!</definedName>
    <definedName name="S_CY_End_Data" localSheetId="15">#REF!</definedName>
    <definedName name="S_CY_End_Data" localSheetId="16">#REF!</definedName>
    <definedName name="S_CY_End_Data">#REF!</definedName>
    <definedName name="S_CY_End_GT" localSheetId="15">#REF!</definedName>
    <definedName name="S_CY_End_GT" localSheetId="16">#REF!</definedName>
    <definedName name="S_CY_End_GT">#REF!</definedName>
    <definedName name="S_Diff_Amt" localSheetId="15">#REF!</definedName>
    <definedName name="S_Diff_Amt" localSheetId="16">#REF!</definedName>
    <definedName name="S_Diff_Amt">#REF!</definedName>
    <definedName name="S_Diff_Pct" localSheetId="15">#REF!</definedName>
    <definedName name="S_Diff_Pct" localSheetId="16">#REF!</definedName>
    <definedName name="S_Diff_Pct">#REF!</definedName>
    <definedName name="S_GrpNum" localSheetId="15">#REF!</definedName>
    <definedName name="S_GrpNum" localSheetId="16">#REF!</definedName>
    <definedName name="S_GrpNum">#REF!</definedName>
    <definedName name="S_Headings" localSheetId="15">#REF!</definedName>
    <definedName name="S_Headings" localSheetId="16">#REF!</definedName>
    <definedName name="S_Headings">#REF!</definedName>
    <definedName name="S_KeyValue" localSheetId="15">#REF!</definedName>
    <definedName name="S_KeyValue" localSheetId="16">#REF!</definedName>
    <definedName name="S_KeyValue">#REF!</definedName>
    <definedName name="S_PY_End" localSheetId="15">#REF!</definedName>
    <definedName name="S_PY_End" localSheetId="16">#REF!</definedName>
    <definedName name="S_PY_End">#REF!</definedName>
    <definedName name="S_PY_End_Data" localSheetId="15">#REF!</definedName>
    <definedName name="S_PY_End_Data" localSheetId="16">#REF!</definedName>
    <definedName name="S_PY_End_Data">#REF!</definedName>
    <definedName name="S_PY_End_GT" localSheetId="15">#REF!</definedName>
    <definedName name="S_PY_End_GT" localSheetId="16">#REF!</definedName>
    <definedName name="S_PY_End_GT">#REF!</definedName>
    <definedName name="S_RJE_Tot" localSheetId="15">#REF!</definedName>
    <definedName name="S_RJE_Tot" localSheetId="16">#REF!</definedName>
    <definedName name="S_RJE_Tot">#REF!</definedName>
    <definedName name="S_RJE_Tot_Data" localSheetId="15">#REF!</definedName>
    <definedName name="S_RJE_Tot_Data" localSheetId="16">#REF!</definedName>
    <definedName name="S_RJE_Tot_Data">#REF!</definedName>
    <definedName name="S_RJE_Tot_GT" localSheetId="15">#REF!</definedName>
    <definedName name="S_RJE_Tot_GT" localSheetId="16">#REF!</definedName>
    <definedName name="S_RJE_Tot_GT">#REF!</definedName>
    <definedName name="S_RowNum" localSheetId="15">#REF!</definedName>
    <definedName name="S_RowNum" localSheetId="16">#REF!</definedName>
    <definedName name="S_RowNum">#REF!</definedName>
    <definedName name="sa">[41]Sheet4!$A$421:$Q$523</definedName>
    <definedName name="sad" localSheetId="15" hidden="1">{"'CALL MONEY'!$K$53"}</definedName>
    <definedName name="sad" localSheetId="16" hidden="1">{"'CALL MONEY'!$K$53"}</definedName>
    <definedName name="sad" localSheetId="23" hidden="1">{"'CALL MONEY'!$K$53"}</definedName>
    <definedName name="sad" localSheetId="3" hidden="1">{"'CALL MONEY'!$K$53"}</definedName>
    <definedName name="sad" localSheetId="7" hidden="1">{"'CALL MONEY'!$K$53"}</definedName>
    <definedName name="sad" localSheetId="19" hidden="1">{"'CALL MONEY'!$K$53"}</definedName>
    <definedName name="sad" localSheetId="6" hidden="1">{"'CALL MONEY'!$K$53"}</definedName>
    <definedName name="sad" localSheetId="13" hidden="1">{"'CALL MONEY'!$K$53"}</definedName>
    <definedName name="sad" localSheetId="8" hidden="1">{"'CALL MONEY'!$K$53"}</definedName>
    <definedName name="sad" localSheetId="9" hidden="1">{"'CALL MONEY'!$K$53"}</definedName>
    <definedName name="sad" localSheetId="10" hidden="1">{"'CALL MONEY'!$K$53"}</definedName>
    <definedName name="sad" localSheetId="11" hidden="1">{"'CALL MONEY'!$K$53"}</definedName>
    <definedName name="sad" localSheetId="22" hidden="1">{"'CALL MONEY'!$K$53"}</definedName>
    <definedName name="sad" hidden="1">{"'CALL MONEY'!$K$53"}</definedName>
    <definedName name="SALES" localSheetId="15">[17]acct!#REF!</definedName>
    <definedName name="SALES" localSheetId="16">[17]acct!#REF!</definedName>
    <definedName name="SALES" localSheetId="23">[17]acct!#REF!</definedName>
    <definedName name="SALES" localSheetId="7">[17]acct!#REF!</definedName>
    <definedName name="SALES" localSheetId="2">[17]acct!#REF!</definedName>
    <definedName name="SALES" localSheetId="19">[17]acct!#REF!</definedName>
    <definedName name="SALES" localSheetId="6">[17]acct!#REF!</definedName>
    <definedName name="SALES" localSheetId="22">[17]acct!#REF!</definedName>
    <definedName name="SALES">[17]acct!#REF!</definedName>
    <definedName name="sam" localSheetId="15">#REF!</definedName>
    <definedName name="sam" localSheetId="16">#REF!</definedName>
    <definedName name="sam" localSheetId="7">#REF!</definedName>
    <definedName name="sam" localSheetId="2">#REF!</definedName>
    <definedName name="sam" localSheetId="19">#REF!</definedName>
    <definedName name="sam" localSheetId="6">#REF!</definedName>
    <definedName name="sam">#REF!</definedName>
    <definedName name="SBP" localSheetId="15">'[42]Notes1-5'!#REF!</definedName>
    <definedName name="SBP" localSheetId="16">'[42]Notes1-5'!#REF!</definedName>
    <definedName name="SBP">'[42]Notes1-5'!#REF!</definedName>
    <definedName name="sdsa">[43]A!$AX$5:$AX$129</definedName>
    <definedName name="sectionNames" localSheetId="15">#REF!</definedName>
    <definedName name="sectionNames" localSheetId="16">#REF!</definedName>
    <definedName name="sectionNames" localSheetId="23">#REF!</definedName>
    <definedName name="sectionNames" localSheetId="22">#REF!</definedName>
    <definedName name="sectionNames">#REF!</definedName>
    <definedName name="SFECF" localSheetId="15" hidden="1">{"'CALL MONEY'!$K$53"}</definedName>
    <definedName name="SFECF" localSheetId="16" hidden="1">{"'CALL MONEY'!$K$53"}</definedName>
    <definedName name="SFECF" localSheetId="3" hidden="1">{"'CALL MONEY'!$K$53"}</definedName>
    <definedName name="SFECF" localSheetId="19" hidden="1">{"'CALL MONEY'!$K$53"}</definedName>
    <definedName name="SFECF" localSheetId="13" hidden="1">{"'CALL MONEY'!$K$53"}</definedName>
    <definedName name="SFECF" localSheetId="8" hidden="1">{"'CALL MONEY'!$K$53"}</definedName>
    <definedName name="SFECF" localSheetId="9" hidden="1">{"'CALL MONEY'!$K$53"}</definedName>
    <definedName name="SFECF" localSheetId="10" hidden="1">{"'CALL MONEY'!$K$53"}</definedName>
    <definedName name="SFECF" localSheetId="11" hidden="1">{"'CALL MONEY'!$K$53"}</definedName>
    <definedName name="SFECF" hidden="1">{"'CALL MONEY'!$K$53"}</definedName>
    <definedName name="shehzad" localSheetId="15">[44]Sheet2!#REF!</definedName>
    <definedName name="shehzad" localSheetId="16">[44]Sheet2!#REF!</definedName>
    <definedName name="shehzad" localSheetId="7">[44]Sheet2!#REF!</definedName>
    <definedName name="shehzad" localSheetId="2">[44]Sheet2!#REF!</definedName>
    <definedName name="shehzad" localSheetId="19">[44]Sheet2!#REF!</definedName>
    <definedName name="shehzad" localSheetId="6">[44]Sheet2!#REF!</definedName>
    <definedName name="shehzad">[44]Sheet2!#REF!</definedName>
    <definedName name="shortterm" localSheetId="15">#REF!</definedName>
    <definedName name="shortterm" localSheetId="16">#REF!</definedName>
    <definedName name="shortterm" localSheetId="7">#REF!</definedName>
    <definedName name="shortterm" localSheetId="2">#REF!</definedName>
    <definedName name="shortterm" localSheetId="19">#REF!</definedName>
    <definedName name="shortterm" localSheetId="6">#REF!</definedName>
    <definedName name="shortterm">#REF!</definedName>
    <definedName name="sma">[10]Sheet4!$A$421:$Q$523</definedName>
    <definedName name="SNS" localSheetId="15">[17]acct!#REF!</definedName>
    <definedName name="SNS" localSheetId="16">[17]acct!#REF!</definedName>
    <definedName name="SNS" localSheetId="23">[17]acct!#REF!</definedName>
    <definedName name="SNS" localSheetId="7">[17]acct!#REF!</definedName>
    <definedName name="SNS" localSheetId="2">[17]acct!#REF!</definedName>
    <definedName name="SNS" localSheetId="19">[17]acct!#REF!</definedName>
    <definedName name="SNS" localSheetId="6">[17]acct!#REF!</definedName>
    <definedName name="SNS" localSheetId="22">[17]acct!#REF!</definedName>
    <definedName name="SNS">[17]acct!#REF!</definedName>
    <definedName name="SR" localSheetId="15">#REF!</definedName>
    <definedName name="SR" localSheetId="16">#REF!</definedName>
    <definedName name="SR" localSheetId="7">#REF!</definedName>
    <definedName name="SR" localSheetId="2">#REF!</definedName>
    <definedName name="SR" localSheetId="19">#REF!</definedName>
    <definedName name="SR" localSheetId="6">#REF!</definedName>
    <definedName name="SR">#REF!</definedName>
    <definedName name="STT" localSheetId="15" hidden="1">#REF!</definedName>
    <definedName name="STT" localSheetId="16" hidden="1">#REF!</definedName>
    <definedName name="STT" hidden="1">#REF!</definedName>
    <definedName name="sum" localSheetId="15">#REF!</definedName>
    <definedName name="sum" localSheetId="16">#REF!</definedName>
    <definedName name="sum" localSheetId="7">#REF!</definedName>
    <definedName name="sum" localSheetId="2">#REF!</definedName>
    <definedName name="sum" localSheetId="19">#REF!</definedName>
    <definedName name="sum" localSheetId="6">#REF!</definedName>
    <definedName name="sum">#REF!</definedName>
    <definedName name="T_BILLREPO" localSheetId="15">'[45]T-BILL'!#REF!</definedName>
    <definedName name="T_BILLREPO" localSheetId="16">'[45]T-BILL'!#REF!</definedName>
    <definedName name="T_BILLREPO" localSheetId="7">'[45]T-BILL'!#REF!</definedName>
    <definedName name="T_BILLREPO" localSheetId="2">'[45]T-BILL'!#REF!</definedName>
    <definedName name="T_BILLREPO" localSheetId="19">'[45]T-BILL'!#REF!</definedName>
    <definedName name="T_BILLREPO" localSheetId="6">'[45]T-BILL'!#REF!</definedName>
    <definedName name="T_BILLREPO">'[45]T-BILL'!#REF!</definedName>
    <definedName name="TableName">"Dummy"</definedName>
    <definedName name="talha" localSheetId="15" hidden="1">{"'CALL MONEY'!$K$53"}</definedName>
    <definedName name="talha" localSheetId="16" hidden="1">{"'CALL MONEY'!$K$53"}</definedName>
    <definedName name="talha" localSheetId="23" hidden="1">{"'CALL MONEY'!$K$53"}</definedName>
    <definedName name="talha" localSheetId="3" hidden="1">{"'CALL MONEY'!$K$53"}</definedName>
    <definedName name="talha" localSheetId="7" hidden="1">{"'CALL MONEY'!$K$53"}</definedName>
    <definedName name="talha" localSheetId="2" hidden="1">{"'CALL MONEY'!$K$53"}</definedName>
    <definedName name="talha" localSheetId="19" hidden="1">{"'CALL MONEY'!$K$53"}</definedName>
    <definedName name="talha" localSheetId="6" hidden="1">{"'CALL MONEY'!$K$53"}</definedName>
    <definedName name="talha" localSheetId="13" hidden="1">{"'CALL MONEY'!$K$53"}</definedName>
    <definedName name="talha" localSheetId="8" hidden="1">{"'CALL MONEY'!$K$53"}</definedName>
    <definedName name="talha" localSheetId="9" hidden="1">{"'CALL MONEY'!$K$53"}</definedName>
    <definedName name="talha" localSheetId="10" hidden="1">{"'CALL MONEY'!$K$53"}</definedName>
    <definedName name="talha" localSheetId="11" hidden="1">{"'CALL MONEY'!$K$53"}</definedName>
    <definedName name="talha" localSheetId="5" hidden="1">{"'CALL MONEY'!$K$53"}</definedName>
    <definedName name="talha" localSheetId="22" hidden="1">{"'CALL MONEY'!$K$53"}</definedName>
    <definedName name="talha" hidden="1">{"'CALL MONEY'!$K$53"}</definedName>
    <definedName name="tAX" localSheetId="15">[17]acct!#REF!</definedName>
    <definedName name="tAX" localSheetId="16">[17]acct!#REF!</definedName>
    <definedName name="tAX" localSheetId="23">[17]acct!#REF!</definedName>
    <definedName name="tAX" localSheetId="7">[17]acct!#REF!</definedName>
    <definedName name="tAX" localSheetId="2">[17]acct!#REF!</definedName>
    <definedName name="tAX" localSheetId="19">[17]acct!#REF!</definedName>
    <definedName name="tAX" localSheetId="6">[17]acct!#REF!</definedName>
    <definedName name="tAX" localSheetId="22">[17]acct!#REF!</definedName>
    <definedName name="tAX">[17]acct!#REF!</definedName>
    <definedName name="TextRefCopy1" localSheetId="15">#REF!</definedName>
    <definedName name="TextRefCopy1" localSheetId="16">#REF!</definedName>
    <definedName name="TextRefCopy1" localSheetId="23">#REF!</definedName>
    <definedName name="TextRefCopy1" localSheetId="22">#REF!</definedName>
    <definedName name="TextRefCopy1">#REF!</definedName>
    <definedName name="TextRefCopyRangeCount" hidden="1">2</definedName>
    <definedName name="TOTAL" localSheetId="15">#REF!</definedName>
    <definedName name="TOTAL" localSheetId="16">#REF!</definedName>
    <definedName name="TOTAL" localSheetId="7">#REF!</definedName>
    <definedName name="TOTAL" localSheetId="2">#REF!</definedName>
    <definedName name="TOTAL" localSheetId="19">#REF!</definedName>
    <definedName name="TOTAL" localSheetId="6">#REF!</definedName>
    <definedName name="TOTAL">#REF!</definedName>
    <definedName name="TRF" localSheetId="15">'[1]last qrt2001'!#REF!</definedName>
    <definedName name="TRF" localSheetId="16">'[1]last qrt2001'!#REF!</definedName>
    <definedName name="TRF">'[1]last qrt2001'!#REF!</definedName>
    <definedName name="TRJIEJRIE" localSheetId="15">#REF!</definedName>
    <definedName name="TRJIEJRIE" localSheetId="16">#REF!</definedName>
    <definedName name="TRJIEJRIE" localSheetId="13">#REF!</definedName>
    <definedName name="TRJIEJRIE" localSheetId="8">#REF!</definedName>
    <definedName name="TRJIEJRIE" localSheetId="9">#REF!</definedName>
    <definedName name="TRJIEJRIE" localSheetId="10">#REF!</definedName>
    <definedName name="TRJIEJRIE" localSheetId="11">#REF!</definedName>
    <definedName name="TRJIEJRIE">#REF!</definedName>
    <definedName name="TRUJ" localSheetId="15">#REF!</definedName>
    <definedName name="TRUJ" localSheetId="16">#REF!</definedName>
    <definedName name="TRUJ" localSheetId="13">#REF!</definedName>
    <definedName name="TRUJ" localSheetId="8">#REF!</definedName>
    <definedName name="TRUJ" localSheetId="9">#REF!</definedName>
    <definedName name="TRUJ" localSheetId="10">#REF!</definedName>
    <definedName name="TRUJ" localSheetId="11">#REF!</definedName>
    <definedName name="TRUJ">#REF!</definedName>
    <definedName name="TRUST" localSheetId="15">#REF!</definedName>
    <definedName name="TRUST" localSheetId="16">#REF!</definedName>
    <definedName name="TRUST" localSheetId="13">#REF!</definedName>
    <definedName name="TRUST" localSheetId="8">#REF!</definedName>
    <definedName name="TRUST" localSheetId="9">#REF!</definedName>
    <definedName name="TRUST" localSheetId="10">#REF!</definedName>
    <definedName name="TRUST" localSheetId="11">#REF!</definedName>
    <definedName name="TRUST">#REF!</definedName>
    <definedName name="TRUUUU" localSheetId="15">#REF!</definedName>
    <definedName name="TRUUUU" localSheetId="16">#REF!</definedName>
    <definedName name="TRUUUU" localSheetId="13">#REF!</definedName>
    <definedName name="TRUUUU" localSheetId="8">#REF!</definedName>
    <definedName name="TRUUUU" localSheetId="9">#REF!</definedName>
    <definedName name="TRUUUU" localSheetId="10">#REF!</definedName>
    <definedName name="TRUUUU" localSheetId="11">#REF!</definedName>
    <definedName name="TRUUUU">#REF!</definedName>
    <definedName name="ttt" localSheetId="15" hidden="1">#REF!</definedName>
    <definedName name="ttt" localSheetId="16" hidden="1">#REF!</definedName>
    <definedName name="ttt" hidden="1">#REF!</definedName>
    <definedName name="uae">[19]UAE!$A$8:$G$29</definedName>
    <definedName name="ubl" localSheetId="15">#REF!</definedName>
    <definedName name="ubl" localSheetId="16">#REF!</definedName>
    <definedName name="ubl" localSheetId="7">#REF!</definedName>
    <definedName name="ubl" localSheetId="2">#REF!</definedName>
    <definedName name="ubl" localSheetId="19">#REF!</definedName>
    <definedName name="ubl" localSheetId="6">#REF!</definedName>
    <definedName name="ubl">#REF!</definedName>
    <definedName name="ublbs" localSheetId="15">#REF!</definedName>
    <definedName name="ublbs" localSheetId="16">#REF!</definedName>
    <definedName name="ublbs">#REF!</definedName>
    <definedName name="Units" localSheetId="15">#REF!</definedName>
    <definedName name="Units" localSheetId="16">#REF!</definedName>
    <definedName name="Units">#REF!</definedName>
    <definedName name="W" localSheetId="15">#REF!</definedName>
    <definedName name="W" localSheetId="16">#REF!</definedName>
    <definedName name="W">#REF!</definedName>
    <definedName name="wew" localSheetId="15" hidden="1">{"'CALL MONEY'!$K$53"}</definedName>
    <definedName name="wew" localSheetId="16" hidden="1">{"'CALL MONEY'!$K$53"}</definedName>
    <definedName name="wew" localSheetId="19" hidden="1">{"'CALL MONEY'!$K$53"}</definedName>
    <definedName name="wew" hidden="1">{"'CALL MONEY'!$K$53"}</definedName>
    <definedName name="X" localSheetId="15">#REF!</definedName>
    <definedName name="X" localSheetId="16">#REF!</definedName>
    <definedName name="X">#REF!</definedName>
    <definedName name="XX" localSheetId="15">'[1]last qrt2001'!#REF!</definedName>
    <definedName name="XX" localSheetId="16">'[1]last qrt2001'!#REF!</definedName>
    <definedName name="XX">'[1]last qrt2001'!#REF!</definedName>
    <definedName name="YCAB" localSheetId="15">#REF!</definedName>
    <definedName name="YCAB" localSheetId="16">#REF!</definedName>
    <definedName name="YCAB" localSheetId="7">#REF!</definedName>
    <definedName name="YCAB" localSheetId="2">#REF!</definedName>
    <definedName name="YCAB" localSheetId="19">#REF!</definedName>
    <definedName name="YCAB" localSheetId="6">#REF!</definedName>
    <definedName name="YCAB">#REF!</definedName>
    <definedName name="ycab1" localSheetId="15">#REF!</definedName>
    <definedName name="ycab1" localSheetId="16">#REF!</definedName>
    <definedName name="ycab1">#REF!</definedName>
    <definedName name="YEMEN1">[3]Sheet4!$L$222:$L$313</definedName>
    <definedName name="YEMEN2">[3]Sheet4!$Y$222:$Y$313</definedName>
  </definedNames>
  <calcPr calcId="144525"/>
</workbook>
</file>

<file path=xl/calcChain.xml><?xml version="1.0" encoding="utf-8"?>
<calcChain xmlns="http://schemas.openxmlformats.org/spreadsheetml/2006/main">
  <c r="D25" i="2" l="1"/>
  <c r="G32" i="35" l="1"/>
  <c r="K32" i="35" s="1"/>
  <c r="G23" i="35"/>
  <c r="K23" i="35" s="1"/>
  <c r="H20" i="42" l="1"/>
  <c r="H26" i="42"/>
  <c r="H32" i="42"/>
  <c r="H42" i="42"/>
  <c r="H37" i="42" l="1"/>
  <c r="A20" i="35" l="1"/>
  <c r="G16" i="46"/>
  <c r="G24" i="46" s="1"/>
  <c r="G28" i="46" s="1"/>
  <c r="G32" i="46" s="1"/>
  <c r="I13" i="46" s="1"/>
  <c r="E19" i="46"/>
  <c r="I19" i="46" s="1"/>
  <c r="E13" i="46"/>
  <c r="E16" i="46" s="1"/>
  <c r="I16" i="46" l="1"/>
  <c r="A2" i="42" l="1"/>
  <c r="A2" i="41"/>
  <c r="A1" i="41"/>
  <c r="J23" i="42" l="1"/>
  <c r="F46" i="42"/>
  <c r="O47" i="42"/>
  <c r="R29" i="42"/>
  <c r="Q30" i="42" s="1"/>
  <c r="P29" i="42"/>
  <c r="A9" i="42"/>
  <c r="H44" i="42" l="1"/>
  <c r="H48" i="42" s="1"/>
  <c r="E16" i="41"/>
  <c r="W16" i="41" s="1"/>
  <c r="E14" i="41"/>
  <c r="I42" i="41"/>
  <c r="U38" i="41"/>
  <c r="F26" i="41"/>
  <c r="U17" i="41"/>
  <c r="H14" i="41"/>
  <c r="E17" i="41" l="1"/>
  <c r="W17" i="41" s="1"/>
  <c r="E36" i="41"/>
  <c r="W36" i="41" s="1"/>
  <c r="E19" i="41"/>
  <c r="W19" i="41" s="1"/>
  <c r="U22" i="41"/>
  <c r="U40" i="41" s="1"/>
  <c r="W12" i="41" s="1"/>
  <c r="W14" i="41"/>
  <c r="H16" i="41"/>
  <c r="W22" i="41" l="1"/>
  <c r="I35" i="35" l="1"/>
  <c r="G20" i="35"/>
  <c r="K20" i="35" s="1"/>
  <c r="D15" i="45" l="1"/>
  <c r="A50" i="35"/>
  <c r="A46" i="35"/>
  <c r="A40" i="35"/>
  <c r="A39" i="35"/>
  <c r="I17" i="35"/>
  <c r="H141" i="8"/>
  <c r="H128" i="8"/>
  <c r="I94" i="8"/>
  <c r="I92" i="8"/>
  <c r="H32" i="12"/>
  <c r="I32" i="12"/>
  <c r="I32" i="11"/>
  <c r="H32" i="11"/>
  <c r="H36" i="10"/>
  <c r="I36" i="10"/>
  <c r="I70" i="9"/>
  <c r="H70" i="9"/>
  <c r="F11" i="5"/>
  <c r="A1" i="3"/>
  <c r="A9" i="3"/>
  <c r="A1" i="5"/>
  <c r="F13" i="5"/>
  <c r="H17" i="5"/>
  <c r="F21" i="5"/>
  <c r="F23" i="5"/>
  <c r="H25" i="5"/>
  <c r="F87" i="5"/>
  <c r="F121" i="5"/>
  <c r="F124" i="5" s="1"/>
  <c r="A1" i="6"/>
  <c r="A3" i="6"/>
  <c r="F7" i="6"/>
  <c r="H7" i="6" s="1"/>
  <c r="H13" i="6" s="1"/>
  <c r="F8" i="6"/>
  <c r="H8" i="6" s="1"/>
  <c r="F9" i="6"/>
  <c r="H9" i="6" s="1"/>
  <c r="F10" i="6"/>
  <c r="H10" i="6" s="1"/>
  <c r="F11" i="6"/>
  <c r="G11" i="6"/>
  <c r="F12" i="6"/>
  <c r="H12" i="6" s="1"/>
  <c r="F16" i="6"/>
  <c r="H16" i="6" s="1"/>
  <c r="F17" i="6"/>
  <c r="H17" i="6" s="1"/>
  <c r="G18" i="6"/>
  <c r="F38" i="6"/>
  <c r="G38" i="6" s="1"/>
  <c r="F23" i="6"/>
  <c r="F33" i="6" s="1"/>
  <c r="F24" i="6"/>
  <c r="H24" i="6" s="1"/>
  <c r="F25" i="6"/>
  <c r="H25" i="6" s="1"/>
  <c r="F26" i="6"/>
  <c r="H26" i="6" s="1"/>
  <c r="F27" i="6"/>
  <c r="H27" i="6" s="1"/>
  <c r="F28" i="6"/>
  <c r="H28" i="6" s="1"/>
  <c r="F29" i="6"/>
  <c r="H29" i="6" s="1"/>
  <c r="F30" i="6"/>
  <c r="H30" i="6" s="1"/>
  <c r="F31" i="6"/>
  <c r="H31" i="6" s="1"/>
  <c r="F32" i="6"/>
  <c r="H32" i="6" s="1"/>
  <c r="G33" i="6"/>
  <c r="J40" i="6"/>
  <c r="A1" i="7"/>
  <c r="A3" i="7"/>
  <c r="H20" i="7"/>
  <c r="G25" i="7"/>
  <c r="G28" i="7"/>
  <c r="G14" i="7"/>
  <c r="G17" i="7" s="1"/>
  <c r="F11" i="7"/>
  <c r="H11" i="7" s="1"/>
  <c r="F13" i="7"/>
  <c r="H13" i="7" s="1"/>
  <c r="F16" i="7"/>
  <c r="H16" i="7" s="1"/>
  <c r="F28" i="7"/>
  <c r="F33" i="7"/>
  <c r="H33" i="7" s="1"/>
  <c r="I177" i="8" l="1"/>
  <c r="G30" i="35"/>
  <c r="K30" i="35" s="1"/>
  <c r="G26" i="35"/>
  <c r="K26" i="35" s="1"/>
  <c r="G15" i="35"/>
  <c r="K15" i="35" s="1"/>
  <c r="G25" i="35"/>
  <c r="K25" i="35" s="1"/>
  <c r="G14" i="35"/>
  <c r="E31" i="41"/>
  <c r="W31" i="41" s="1"/>
  <c r="G29" i="35"/>
  <c r="K29" i="35" s="1"/>
  <c r="A3" i="41"/>
  <c r="I179" i="8"/>
  <c r="H34" i="11"/>
  <c r="H179" i="8"/>
  <c r="H177" i="8"/>
  <c r="F13" i="6"/>
  <c r="F18" i="6"/>
  <c r="H11" i="6"/>
  <c r="H28" i="7"/>
  <c r="F19" i="42"/>
  <c r="J19" i="42" s="1"/>
  <c r="F25" i="5"/>
  <c r="A1" i="42"/>
  <c r="I37" i="35"/>
  <c r="I46" i="35" s="1"/>
  <c r="I50" i="35" s="1"/>
  <c r="G10" i="45" s="1"/>
  <c r="G18" i="45" s="1"/>
  <c r="H23" i="6"/>
  <c r="H33" i="6" s="1"/>
  <c r="H34" i="12"/>
  <c r="F48" i="35"/>
  <c r="G13" i="35"/>
  <c r="H18" i="6"/>
  <c r="H20" i="6" s="1"/>
  <c r="G13" i="6"/>
  <c r="G20" i="6" s="1"/>
  <c r="G35" i="6" s="1"/>
  <c r="G40" i="6" s="1"/>
  <c r="F40" i="42"/>
  <c r="F14" i="7"/>
  <c r="F17" i="7" s="1"/>
  <c r="H14" i="7"/>
  <c r="F28" i="42" l="1"/>
  <c r="J28" i="42" s="1"/>
  <c r="F35" i="42"/>
  <c r="J35" i="42" s="1"/>
  <c r="G24" i="35"/>
  <c r="K24" i="35" s="1"/>
  <c r="F15" i="42"/>
  <c r="J15" i="42" s="1"/>
  <c r="G31" i="35"/>
  <c r="K31" i="35" s="1"/>
  <c r="F30" i="42"/>
  <c r="J30" i="42" s="1"/>
  <c r="G28" i="35"/>
  <c r="K28" i="35" s="1"/>
  <c r="G27" i="35"/>
  <c r="K27" i="35" s="1"/>
  <c r="I181" i="8"/>
  <c r="F20" i="6"/>
  <c r="F35" i="6" s="1"/>
  <c r="F40" i="6" s="1"/>
  <c r="F44" i="6" s="1"/>
  <c r="H35" i="6"/>
  <c r="H40" i="6" s="1"/>
  <c r="H44" i="6" s="1"/>
  <c r="F25" i="42"/>
  <c r="J25" i="42" s="1"/>
  <c r="F24" i="42"/>
  <c r="J24" i="42" s="1"/>
  <c r="F42" i="42"/>
  <c r="J40" i="42"/>
  <c r="J42" i="42" s="1"/>
  <c r="F29" i="42"/>
  <c r="J29" i="42" s="1"/>
  <c r="K13" i="35"/>
  <c r="G30" i="7"/>
  <c r="G34" i="7" s="1"/>
  <c r="G44" i="6"/>
  <c r="G45" i="6" s="1"/>
  <c r="F18" i="42"/>
  <c r="J18" i="42" s="1"/>
  <c r="G12" i="35"/>
  <c r="F14" i="42"/>
  <c r="J14" i="42" s="1"/>
  <c r="K14" i="35"/>
  <c r="F25" i="7"/>
  <c r="E12" i="41" l="1"/>
  <c r="E22" i="41" s="1"/>
  <c r="G21" i="35"/>
  <c r="K21" i="35" s="1"/>
  <c r="G22" i="35"/>
  <c r="K22" i="35" s="1"/>
  <c r="H9" i="3"/>
  <c r="H15" i="3" s="1"/>
  <c r="G43" i="35"/>
  <c r="K43" i="35" s="1"/>
  <c r="F36" i="42"/>
  <c r="J36" i="42" s="1"/>
  <c r="K12" i="35"/>
  <c r="G17" i="35"/>
  <c r="F34" i="7"/>
  <c r="H25" i="7"/>
  <c r="H34" i="7" s="1"/>
  <c r="K35" i="35" l="1"/>
  <c r="G35" i="35"/>
  <c r="G37" i="35" s="1"/>
  <c r="F34" i="42"/>
  <c r="J34" i="42" s="1"/>
  <c r="F31" i="42"/>
  <c r="J31" i="42" s="1"/>
  <c r="G40" i="35"/>
  <c r="F17" i="42"/>
  <c r="K17" i="35"/>
  <c r="F23" i="7" l="1"/>
  <c r="H23" i="7" s="1"/>
  <c r="E29" i="41"/>
  <c r="W29" i="41" s="1"/>
  <c r="F13" i="3"/>
  <c r="F22" i="42"/>
  <c r="F26" i="42" s="1"/>
  <c r="J26" i="42" s="1"/>
  <c r="F32" i="42"/>
  <c r="J32" i="42" s="1"/>
  <c r="J17" i="42"/>
  <c r="E26" i="41"/>
  <c r="K40" i="35"/>
  <c r="F20" i="7"/>
  <c r="G46" i="35"/>
  <c r="G50" i="35" s="1"/>
  <c r="K37" i="35"/>
  <c r="E15" i="45" l="1"/>
  <c r="I15" i="45" s="1"/>
  <c r="J22" i="42"/>
  <c r="F11" i="42"/>
  <c r="F20" i="42" s="1"/>
  <c r="F9" i="3"/>
  <c r="F15" i="3" s="1"/>
  <c r="K46" i="35"/>
  <c r="K50" i="35" s="1"/>
  <c r="F15" i="5"/>
  <c r="F17" i="5" s="1"/>
  <c r="W26" i="41"/>
  <c r="G20" i="7"/>
  <c r="G36" i="7" s="1"/>
  <c r="H9" i="7" s="1"/>
  <c r="H17" i="7" s="1"/>
  <c r="H36" i="7" s="1"/>
  <c r="F36" i="7"/>
  <c r="E22" i="46" l="1"/>
  <c r="J20" i="42"/>
  <c r="J37" i="42" s="1"/>
  <c r="J44" i="42" s="1"/>
  <c r="J48" i="42" s="1"/>
  <c r="F37" i="42"/>
  <c r="F44" i="42" s="1"/>
  <c r="F48" i="42" s="1"/>
  <c r="J11" i="42"/>
  <c r="E10" i="45"/>
  <c r="E33" i="41"/>
  <c r="F30" i="7"/>
  <c r="H30" i="7" s="1"/>
  <c r="E24" i="46" l="1"/>
  <c r="E28" i="46" s="1"/>
  <c r="E32" i="46" s="1"/>
  <c r="I22" i="46"/>
  <c r="I10" i="45"/>
  <c r="E18" i="45"/>
  <c r="W33" i="41"/>
  <c r="E38" i="41"/>
  <c r="E40" i="41" s="1"/>
  <c r="I18" i="45" l="1"/>
  <c r="I24" i="46"/>
  <c r="I28" i="46" s="1"/>
  <c r="W38" i="41"/>
  <c r="W40" i="41" s="1"/>
  <c r="I32" i="46" l="1"/>
</calcChain>
</file>

<file path=xl/comments1.xml><?xml version="1.0" encoding="utf-8"?>
<comments xmlns="http://schemas.openxmlformats.org/spreadsheetml/2006/main">
  <authors>
    <author>Farid.ahmed</author>
  </authors>
  <commentList>
    <comment ref="H38" authorId="0">
      <text>
        <r>
          <rPr>
            <b/>
            <sz val="8"/>
            <color indexed="81"/>
            <rFont val="Tahoma"/>
            <family val="2"/>
          </rPr>
          <t>Taimur:</t>
        </r>
        <r>
          <rPr>
            <sz val="8"/>
            <color indexed="81"/>
            <rFont val="Tahoma"/>
            <family val="2"/>
          </rPr>
          <t xml:space="preserve">
Re-stated</t>
        </r>
      </text>
    </comment>
  </commentList>
</comments>
</file>

<file path=xl/comments2.xml><?xml version="1.0" encoding="utf-8"?>
<comments xmlns="http://schemas.openxmlformats.org/spreadsheetml/2006/main">
  <authors>
    <author>Farid.ahmed</author>
  </authors>
  <commentList>
    <comment ref="F13" authorId="0">
      <text>
        <r>
          <rPr>
            <b/>
            <sz val="8"/>
            <color indexed="81"/>
            <rFont val="Tahoma"/>
            <family val="2"/>
          </rPr>
          <t>Taimur:</t>
        </r>
        <r>
          <rPr>
            <sz val="8"/>
            <color indexed="81"/>
            <rFont val="Tahoma"/>
            <family val="2"/>
          </rPr>
          <t xml:space="preserve">
Adj of 782</t>
        </r>
      </text>
    </comment>
  </commentList>
</comments>
</file>

<file path=xl/sharedStrings.xml><?xml version="1.0" encoding="utf-8"?>
<sst xmlns="http://schemas.openxmlformats.org/spreadsheetml/2006/main" count="3325" uniqueCount="498">
  <si>
    <t>PAYABLE/RECEIVABLE FROM NCSS AGAINST EQUITY</t>
  </si>
  <si>
    <t>ACCRUED PROFIT RECEIVABLE</t>
  </si>
  <si>
    <t>ACCRUED RETURN ON BANK BALANCES</t>
  </si>
  <si>
    <t>SEF UNITED BANK LIMITED</t>
  </si>
  <si>
    <t>OTHER ASSETS</t>
  </si>
  <si>
    <t>DIVIDEND RECEIVABLE</t>
  </si>
  <si>
    <t>INVESTMENT IN EQUITY SECURITIES</t>
  </si>
  <si>
    <t>DIVIDEND RECEIVABLE.</t>
  </si>
  <si>
    <t>EQUITY</t>
  </si>
  <si>
    <t>UNIT HOLDERS FUND</t>
  </si>
  <si>
    <t>TYPE A</t>
  </si>
  <si>
    <t>NIT LIMITED</t>
  </si>
  <si>
    <t>RESERVES</t>
  </si>
  <si>
    <t>CAPITAL RESERVES</t>
  </si>
  <si>
    <t>ELEMENT OF INCOME</t>
  </si>
  <si>
    <t>REVENUE RESERVES</t>
  </si>
  <si>
    <t>UNAPPROPRIATED INCOME</t>
  </si>
  <si>
    <t>UNREALIZED GAIN/ (LOSS)</t>
  </si>
  <si>
    <t>CURRENT YEAR</t>
  </si>
  <si>
    <t>INVESTMENT IN EQUITY SECURITIES-AFS</t>
  </si>
  <si>
    <t>CURRENT LIABILITIES</t>
  </si>
  <si>
    <t>ACCRUED EXPENSES</t>
  </si>
  <si>
    <t>REMUNERATION PAYABLE</t>
  </si>
  <si>
    <t>REMUNERATION PAYABLE TO MANAGEMENT COMPANY</t>
  </si>
  <si>
    <t>MANAGEMENT FEE PAYABLE</t>
  </si>
  <si>
    <t>REMUNERATION PAYABLE TO TRUSTEE</t>
  </si>
  <si>
    <t>TRUSTEE REMUNERATION PAYABLE</t>
  </si>
  <si>
    <t>OTHER ACCRUED EXPENSES</t>
  </si>
  <si>
    <t>CUSTODIAN FEE PAYABLE</t>
  </si>
  <si>
    <t>CDC CUSTODIAN, TRANSC &amp; CONNECT FEE PAYABLE</t>
  </si>
  <si>
    <t>AUDITORS REMUNERATION PAYABLE</t>
  </si>
  <si>
    <t>AUDIT FEE PAYABLE</t>
  </si>
  <si>
    <t>OTHER FEES</t>
  </si>
  <si>
    <t>SECP ANNUAL FEE PAYABLE</t>
  </si>
  <si>
    <t>OTHER LIABILITIES</t>
  </si>
  <si>
    <t>OTHER PAYABLE</t>
  </si>
  <si>
    <t>PAYABLE AGAINST REDEMPTION OF UNITS</t>
  </si>
  <si>
    <t>OTHERS - NITL</t>
  </si>
  <si>
    <t>OPERATING EXPENSES</t>
  </si>
  <si>
    <t>REMUNERATION</t>
  </si>
  <si>
    <t>MANAGEMENT COMPANY REMUNERATION</t>
  </si>
  <si>
    <t>TRUSTEE REMUNERATION</t>
  </si>
  <si>
    <t>CUSTODY FEE</t>
  </si>
  <si>
    <t>CDC ANNUAL FEE EXP</t>
  </si>
  <si>
    <t>CDC CUSTODIAN, TRANSC &amp; CONNECTION FEE  EXP.</t>
  </si>
  <si>
    <t>SETTLEMENT CHARGES</t>
  </si>
  <si>
    <t>NCCPL</t>
  </si>
  <si>
    <t>ADMINISTRATIVE EXPENSES</t>
  </si>
  <si>
    <t>AUDITORS REMUNERATION</t>
  </si>
  <si>
    <t>AUDIT FEE</t>
  </si>
  <si>
    <t>SECP ANNUAL FEE</t>
  </si>
  <si>
    <t>OTHER EXPENSES</t>
  </si>
  <si>
    <t>CDC CONNECTION FEE</t>
  </si>
  <si>
    <t>Fraction amount</t>
  </si>
  <si>
    <t>CORPORATE ISSUE EXPENSES</t>
  </si>
  <si>
    <t>AMORTIZATION OF DEFERRED FORMATION COST</t>
  </si>
  <si>
    <t>PRINTING</t>
  </si>
  <si>
    <t>FINANCIAL CHARGES</t>
  </si>
  <si>
    <t>BANK CHARGES</t>
  </si>
  <si>
    <t>INCOME FROM INVESTMENTS</t>
  </si>
  <si>
    <t>GAIN/ (LOSS) FROM SALE OF INVESTMENTS</t>
  </si>
  <si>
    <t>GAIN / (LOSS) ON INVESTMENT IN EQUITY SECURITIES</t>
  </si>
  <si>
    <t>DIVIDEND INCOME</t>
  </si>
  <si>
    <t>DIVIDEND INCOME ON EQUITY SECURITIES</t>
  </si>
  <si>
    <t>MARK UP INCOME</t>
  </si>
  <si>
    <t>RETURN ON BANK BALANCES</t>
  </si>
  <si>
    <t>RETURN ON PLS ACCOUNTS</t>
  </si>
  <si>
    <t>SEF ALLIED BANK LIMITED</t>
  </si>
  <si>
    <t>LEGAL STATUS AND NATURE OF BUSINESS</t>
  </si>
  <si>
    <t xml:space="preserve">National Bank of Pakistan </t>
  </si>
  <si>
    <t xml:space="preserve">Kot Addu Power Company Limited </t>
  </si>
  <si>
    <t xml:space="preserve">Pakistan State Oil Company Limited </t>
  </si>
  <si>
    <t xml:space="preserve">Oil &amp; Gas Development Company Limited </t>
  </si>
  <si>
    <t xml:space="preserve">Pakistan Petroleum Limited </t>
  </si>
  <si>
    <t xml:space="preserve">Sui Southern Gas Company Limited </t>
  </si>
  <si>
    <t xml:space="preserve">Sui Northern Gas Pipelines Limited </t>
  </si>
  <si>
    <t xml:space="preserve">Pakistan Telecommunication Company Limited </t>
  </si>
  <si>
    <t xml:space="preserve">Profit on bank deposits </t>
  </si>
  <si>
    <t xml:space="preserve">Dividend received </t>
  </si>
  <si>
    <t xml:space="preserve">Payable to Securities and Exchange Commission of Pakistan </t>
  </si>
  <si>
    <t xml:space="preserve">Accrued expenses and other liabilities </t>
  </si>
  <si>
    <t>Equity securities - listed</t>
  </si>
  <si>
    <t>CONTINGENCIES AND COMMITMENTS</t>
  </si>
  <si>
    <t>Undistributed income comprising:</t>
  </si>
  <si>
    <t xml:space="preserve">Realised income </t>
  </si>
  <si>
    <t xml:space="preserve">Unrealised income </t>
  </si>
  <si>
    <t xml:space="preserve">Payable to National Clearing Company of Pakistan Limited </t>
  </si>
  <si>
    <t xml:space="preserve">Dividend income </t>
  </si>
  <si>
    <t>Management participation fees</t>
  </si>
  <si>
    <t>Net receipts from issue / (redemption) of units</t>
  </si>
  <si>
    <t>Statement of compliance</t>
  </si>
  <si>
    <t>Available for sale</t>
  </si>
  <si>
    <t>-----------Rupees in '000-----------</t>
  </si>
  <si>
    <t xml:space="preserve">Undistributed income carried forward </t>
  </si>
  <si>
    <t>CASH FLOWS FROM OPERATING ACTIVITIES</t>
  </si>
  <si>
    <t>prices of units issued less those in units redeemed</t>
  </si>
  <si>
    <t xml:space="preserve">Increase / (decrease) in liabilities </t>
  </si>
  <si>
    <t>Management participation fee paid</t>
  </si>
  <si>
    <t>Dividend paid</t>
  </si>
  <si>
    <t>TAXATION</t>
  </si>
  <si>
    <t>TRANSACTIONS WITH CONNECTED PERSONS</t>
  </si>
  <si>
    <t xml:space="preserve">Adjustments: </t>
  </si>
  <si>
    <t>Shares of listed companies - Fully paid up ordinary shares of Rs 10 each unless otherwise stated</t>
  </si>
  <si>
    <t>National Investment Trust Limited - Management Company</t>
  </si>
  <si>
    <t xml:space="preserve">Central Depository Company of Pakistan Limited - Trustee </t>
  </si>
  <si>
    <t xml:space="preserve">Custodian charges </t>
  </si>
  <si>
    <t xml:space="preserve">Management Fee Payable </t>
  </si>
  <si>
    <t xml:space="preserve">Remuneration payable </t>
  </si>
  <si>
    <t>Payable against redemption of units</t>
  </si>
  <si>
    <t xml:space="preserve">EARNINGS PER UNIT </t>
  </si>
  <si>
    <t>Earning per unit (basic and diluted)</t>
  </si>
  <si>
    <t>DATE OF AUTHORISATION FOR ISSUE</t>
  </si>
  <si>
    <t>GENERAL</t>
  </si>
  <si>
    <t xml:space="preserve">Figures have been rounded off to the nearest thousand Rupees. </t>
  </si>
  <si>
    <t>NIT - STATE ENTERPRISE FUND</t>
  </si>
  <si>
    <t>Note</t>
  </si>
  <si>
    <t>June 30, 2010</t>
  </si>
  <si>
    <t>ASSETS</t>
  </si>
  <si>
    <t>Bank balances</t>
  </si>
  <si>
    <t>Investments</t>
  </si>
  <si>
    <t>Dividend and profit receivable</t>
  </si>
  <si>
    <t>Total assets</t>
  </si>
  <si>
    <t>LIABILITIES</t>
  </si>
  <si>
    <t>Payable to National Investment Trust Limited - Management Company</t>
  </si>
  <si>
    <t>Payable to Central Depository Company of Pakistan Limited - Trustee</t>
  </si>
  <si>
    <t>Payable to Securities and Exchange Commission of Pakistan</t>
  </si>
  <si>
    <t>Accrued expenses and other liabilities</t>
  </si>
  <si>
    <t>Total liabilities</t>
  </si>
  <si>
    <t>NET ASSETS</t>
  </si>
  <si>
    <t>Number of units in issue</t>
  </si>
  <si>
    <t>Net asset value per unit</t>
  </si>
  <si>
    <t xml:space="preserve">                                                                    For National Investment Trust Limited</t>
  </si>
  <si>
    <t xml:space="preserve">                                                                                (Management Company)</t>
  </si>
  <si>
    <t xml:space="preserve">   Managing Director                                                           Director                                                                     Director</t>
  </si>
  <si>
    <t>FOR THE PERIOD ENDED JUNE 30, 2010</t>
  </si>
  <si>
    <t>For the period from</t>
  </si>
  <si>
    <t xml:space="preserve">January 13, 2009 to </t>
  </si>
  <si>
    <t>June 30, 2009</t>
  </si>
  <si>
    <t>------------------Rupees in '000---------------------</t>
  </si>
  <si>
    <t>INCOME</t>
  </si>
  <si>
    <t>Dividend income</t>
  </si>
  <si>
    <t>Profit on bank deposits</t>
  </si>
  <si>
    <t>Total income</t>
  </si>
  <si>
    <t>EXPENSES</t>
  </si>
  <si>
    <t>Remuneration of National Investment Trust Limited - Management Company</t>
  </si>
  <si>
    <t>Remuneration of Central Depository Company of Pakistan Limited - Trustee</t>
  </si>
  <si>
    <t>Annual fee - Securities and  Exchange Commission of Pakistan</t>
  </si>
  <si>
    <t>Custodian charges of Central Depository Company of Pakistan Limited</t>
  </si>
  <si>
    <t>Settlement and bank charges</t>
  </si>
  <si>
    <t>Auditors' remuneration</t>
  </si>
  <si>
    <t>Total expenses</t>
  </si>
  <si>
    <t>Net income from operating activities</t>
  </si>
  <si>
    <t>The annexed notes 1 to 9 form an integral part of these condensed interim financial statements.</t>
  </si>
  <si>
    <t>STATEMENT OF COMPREHENSIVE INCOME</t>
  </si>
  <si>
    <t>Other comprehensive income</t>
  </si>
  <si>
    <t xml:space="preserve">Unrealised appreciation / (diminution) in the value </t>
  </si>
  <si>
    <t xml:space="preserve">      of available for sale investments </t>
  </si>
  <si>
    <t>Total comprehensive income for the period</t>
  </si>
  <si>
    <t xml:space="preserve">                                                             For National Investment Trust Limited</t>
  </si>
  <si>
    <t xml:space="preserve">                                                              (Management Company)</t>
  </si>
  <si>
    <t xml:space="preserve">             Managing Director                                                                                  Director                                                                                     Director</t>
  </si>
  <si>
    <t>Hidden</t>
  </si>
  <si>
    <t>Capital gains</t>
  </si>
  <si>
    <t xml:space="preserve">Market value as a percentage of net assets </t>
  </si>
  <si>
    <t>Amortisation of formation costs</t>
  </si>
  <si>
    <t xml:space="preserve">Distribution by capitizing units on February 13, 2010: Rs 4.12 per unit </t>
  </si>
  <si>
    <t>Net assets at the end of the period</t>
  </si>
  <si>
    <t>CONDENSED INTERIM DISTRIBUTION STATEMENT (UNAUDITED)</t>
  </si>
  <si>
    <t>FOR THE NINE MONTHS ENDED MARCH 31, 2010</t>
  </si>
  <si>
    <t>Undistributed income brought forward</t>
  </si>
  <si>
    <t xml:space="preserve">Final distribution for the year ended June 30, 2009: Rs 5.90 per unit </t>
  </si>
  <si>
    <t>Net income for the period after taxation</t>
  </si>
  <si>
    <t>Undistributed income carried forward</t>
  </si>
  <si>
    <t>Undistibuted income comprising:</t>
  </si>
  <si>
    <t>Realised income</t>
  </si>
  <si>
    <t xml:space="preserve">Unrealised income / (loss) </t>
  </si>
  <si>
    <t xml:space="preserve">                                            For National Investment Trust Limited</t>
  </si>
  <si>
    <t xml:space="preserve">                                          (Management Company)</t>
  </si>
  <si>
    <t xml:space="preserve">             Managing Director                                                                        Director                                                                       Director</t>
  </si>
  <si>
    <t>Limited</t>
  </si>
  <si>
    <t>CONDENSED INTERIM STATEMENT OF MOVEMENT IN UNIT HOLDERS' FUND (UNAUDITED)</t>
  </si>
  <si>
    <t>Half Year Ended December 31' 2009</t>
  </si>
  <si>
    <t>Quarter Ended September 30' 2009</t>
  </si>
  <si>
    <t>Difference</t>
  </si>
  <si>
    <t>Profit on investment in Term Finance Certificates</t>
  </si>
  <si>
    <t>Income on issue and repurchase of units</t>
  </si>
  <si>
    <t>Other income</t>
  </si>
  <si>
    <t>Unrealised diminution on remeasurement of investments classified</t>
  </si>
  <si>
    <t>as financial assets at fair value through profit or loss - net</t>
  </si>
  <si>
    <t>Unrealised gain on letters of rights</t>
  </si>
  <si>
    <t>Total</t>
  </si>
  <si>
    <t>Impairment loss on equity securities classified as 'available for sale'</t>
  </si>
  <si>
    <t>Management participation fee</t>
  </si>
  <si>
    <t>Annual fee - Securities and Exchange Commission of Pakistan</t>
  </si>
  <si>
    <t>Securities transaction costs</t>
  </si>
  <si>
    <t>Financial charges</t>
  </si>
  <si>
    <t xml:space="preserve">Legal and professional charges </t>
  </si>
  <si>
    <t>Provision for Impairment loss on TFC investment</t>
  </si>
  <si>
    <t>Others</t>
  </si>
  <si>
    <t>Net  income / (loss) from operations</t>
  </si>
  <si>
    <t xml:space="preserve">Element of income and capital gains included in prices of units </t>
  </si>
  <si>
    <t xml:space="preserve">   issued less those in units redeemed</t>
  </si>
  <si>
    <t>Income before taxation</t>
  </si>
  <si>
    <t>Taxation</t>
  </si>
  <si>
    <t>Income  after taxation</t>
  </si>
  <si>
    <t>Half Year Ended</t>
  </si>
  <si>
    <t>Quarter Ended</t>
  </si>
  <si>
    <t>Net assets at the beginning</t>
  </si>
  <si>
    <t>Issue of units</t>
  </si>
  <si>
    <t>Redemption of units</t>
  </si>
  <si>
    <t xml:space="preserve">Issue of units under Cumulative Investment Plan </t>
  </si>
  <si>
    <t>Element of (income) and capital (gains) included in prices of units</t>
  </si>
  <si>
    <t xml:space="preserve">issued less those in units redeemed - transferred to income statement </t>
  </si>
  <si>
    <t>Net unrealised diminution in fair value of securities classified</t>
  </si>
  <si>
    <t xml:space="preserve"> as 'available for sale ' </t>
  </si>
  <si>
    <t xml:space="preserve">Unrealised diminution on remeasurement of investments classified </t>
  </si>
  <si>
    <t>as financial assets at fair value through profit or loss-net</t>
  </si>
  <si>
    <t>Other net (loss) / income for the period</t>
  </si>
  <si>
    <t>Final distribution for the period</t>
  </si>
  <si>
    <t>Account Code</t>
  </si>
  <si>
    <t>Description</t>
  </si>
  <si>
    <t>Closing Balance</t>
  </si>
  <si>
    <t>Debit</t>
  </si>
  <si>
    <t>Credit</t>
  </si>
  <si>
    <t>Total:</t>
  </si>
  <si>
    <t>End of Report</t>
  </si>
  <si>
    <t>NON-CURRENT ASSETS</t>
  </si>
  <si>
    <t>DEFERRED FORMATION COST</t>
  </si>
  <si>
    <t>COST</t>
  </si>
  <si>
    <t>ADVERTISEMENT AND PUBLICITY</t>
  </si>
  <si>
    <t>OTHERS</t>
  </si>
  <si>
    <t>CURRENT ASSETS</t>
  </si>
  <si>
    <t>INVESTMENTS</t>
  </si>
  <si>
    <t>INVESTMENTS IN EQUITY SECURITIES</t>
  </si>
  <si>
    <t>AVAILABLE FOR SALE INVESTMENTS</t>
  </si>
  <si>
    <t>EQUITY INVESTMENTS</t>
  </si>
  <si>
    <t>MTM CARRYING VALUE-AFS</t>
  </si>
  <si>
    <t>UNREALIZED GAIN / (LOSS)</t>
  </si>
  <si>
    <t>BANK BALANCES</t>
  </si>
  <si>
    <t>PLS ACCOUNTS</t>
  </si>
  <si>
    <t>SEF ALLIED BANK LTD</t>
  </si>
  <si>
    <t>SEF UNITED BANK LTD</t>
  </si>
  <si>
    <t>SEF STANDARD CHARTERED BANK PAKISTAN LIMITED</t>
  </si>
  <si>
    <t>BANK AL HABIB LIMITED - KARACHI STOCK EXCHANGE BR</t>
  </si>
  <si>
    <t>ALLIED BANK LIMITED - KSE BRANCH 01-167-0007-5</t>
  </si>
  <si>
    <t>NIB MAIN BRANCH - MAIN BRANCH 1020201010143</t>
  </si>
  <si>
    <t>ARIF HABIB RUPALI BANK LTD. - MAIN BRANCH 20620-7</t>
  </si>
  <si>
    <t>RECEIVABLE AGAINST INVESTMENTS</t>
  </si>
  <si>
    <t>(Unaudited)</t>
  </si>
  <si>
    <t>(Audited)</t>
  </si>
  <si>
    <t>Income from Government Securities</t>
  </si>
  <si>
    <t>CONDENSED INTERIM STATEMENT OF ASSETS AND LIABILITIES</t>
  </si>
  <si>
    <t>Net cash (outflow) / inflow from financing activities</t>
  </si>
  <si>
    <t>------------Number of units-----------</t>
  </si>
  <si>
    <t>-----------------(Rupees)----------------</t>
  </si>
  <si>
    <t xml:space="preserve">Net Income for the period after taxation </t>
  </si>
  <si>
    <t>Net assets at the beginning of the period</t>
  </si>
  <si>
    <t xml:space="preserve">classified as 'available for sale '  </t>
  </si>
  <si>
    <t>Cash and cash equivalents at the beginning of the period</t>
  </si>
  <si>
    <t>Net decrease in cash and cash equivalents during the period</t>
  </si>
  <si>
    <t>Purchases during the period</t>
  </si>
  <si>
    <t>Market value as a percentage of investments</t>
  </si>
  <si>
    <t>Cash and cash equivalents at the end of the period</t>
  </si>
  <si>
    <t>----------------------------Rupees in '000----------------------------------</t>
  </si>
  <si>
    <t xml:space="preserve">Profit received on Bank Deposit  </t>
  </si>
  <si>
    <t>CONDENSED INTERIM INCOME STATEMENT (UNAUDITED)</t>
  </si>
  <si>
    <t>CONDENSED INTERIM STATEMENT OF COMPREHENSIVE INCOME (UNAUDITED)</t>
  </si>
  <si>
    <t>----------------------------------Rupees in '000----------------------------------</t>
  </si>
  <si>
    <t>`</t>
  </si>
  <si>
    <t>A</t>
  </si>
  <si>
    <t>B</t>
  </si>
  <si>
    <t>----------Rupees in '000-----------</t>
  </si>
  <si>
    <t>The annexed notes 1 to 12 form an integral part of these condensed interim financial statements.</t>
  </si>
  <si>
    <t>Unit holders' fund (as per statement attached)</t>
  </si>
  <si>
    <t>Printing and stationery expenses</t>
  </si>
  <si>
    <t>Provision for Workers' Welfare Fund</t>
  </si>
  <si>
    <t>Net income for the period before taxation</t>
  </si>
  <si>
    <t>Other comprehensive income for the period</t>
  </si>
  <si>
    <t xml:space="preserve">Unrealised appreciation/ (diminution) in the value of investments  </t>
  </si>
  <si>
    <t>classified as available for sale</t>
  </si>
  <si>
    <t xml:space="preserve">Final distribution for the year ended </t>
  </si>
  <si>
    <t xml:space="preserve">Net Income for the period before taxation </t>
  </si>
  <si>
    <t xml:space="preserve">Element of (income)/ loss and capital (gains)/ losses included in </t>
  </si>
  <si>
    <t>(Increase)/ decrease in assets</t>
  </si>
  <si>
    <t>Net cash (outflow)/ inflow from operating activities</t>
  </si>
  <si>
    <t>Unamortised formation cost</t>
  </si>
  <si>
    <t>BASIS OF PREPARATION</t>
  </si>
  <si>
    <t>Government securities - Market Treasury Bills</t>
  </si>
  <si>
    <t>Weighted Average number of units outstanding</t>
  </si>
  <si>
    <t>The transactions with connected persons are in the normal course of business, at contracted terms determined in accordance with the market rates.</t>
  </si>
  <si>
    <t xml:space="preserve">Management fee expense for the period </t>
  </si>
  <si>
    <t xml:space="preserve">Element of income/ (loss) and capital gains/ (losses) included in </t>
  </si>
  <si>
    <t>Details of the transactions with connected persons are as follows:</t>
  </si>
  <si>
    <t>Undistributed income brought forward comprising:</t>
  </si>
  <si>
    <t>CASH FLOWS FROM FINANCING ACTIVITIES</t>
  </si>
  <si>
    <t>Unrealised income</t>
  </si>
  <si>
    <t>-----------Number of units----------</t>
  </si>
  <si>
    <t>Receivable against sale of investments</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</si>
  <si>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</si>
  <si>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t>
  </si>
  <si>
    <t>Percentage of paid-up capital of the investee company held</t>
  </si>
  <si>
    <t>Quarter ended September30, 2010</t>
  </si>
  <si>
    <t>-------------------- (Rupees '000) --------------------</t>
  </si>
  <si>
    <t>1 Rs diff as per tb</t>
  </si>
  <si>
    <t>Issue of bonus units</t>
  </si>
  <si>
    <t>1 unit difference in redemption</t>
  </si>
  <si>
    <t xml:space="preserve">Net element of (income) / loss and capital (gains) / losses included </t>
  </si>
  <si>
    <t>in prices of units issued less those in units redeemed</t>
  </si>
  <si>
    <t>Net unrealised diminution in the fair value of investments classified as</t>
  </si>
  <si>
    <t>'available for sale'</t>
  </si>
  <si>
    <t>Other net income for the period</t>
  </si>
  <si>
    <t>Capital Gain on sale of investments</t>
  </si>
  <si>
    <t>Other Receivables</t>
  </si>
  <si>
    <t>Market Value of Investments</t>
  </si>
  <si>
    <t xml:space="preserve">WORKING OF MOVEMENT IN UNIT HOLDER'S FUND - QUARTER </t>
  </si>
  <si>
    <t xml:space="preserve">WORKING OF MOVEMENT IN CASH FLOW - QUARTER </t>
  </si>
  <si>
    <t xml:space="preserve">WORKING OF MOVEMENT IN INCOME STATEMENT - QUARTER </t>
  </si>
  <si>
    <t>C=A-B</t>
  </si>
  <si>
    <t xml:space="preserve">WORKING OFSTATEMENT OF COMPREHENSIVE INCOME  - QUARTER </t>
  </si>
  <si>
    <t xml:space="preserve">WORKING OF INTERIM DISTRIBUTION STATEMENT  - QUARTER </t>
  </si>
  <si>
    <t>Custodian charges payable</t>
  </si>
  <si>
    <t>Less: Carrying Value Net of Impairment</t>
  </si>
  <si>
    <t>Formation costs payable to management company</t>
  </si>
  <si>
    <t>Income from government securities</t>
  </si>
  <si>
    <t>------------------------Number of Shares------------------------</t>
  </si>
  <si>
    <t>Half Year 
Ended 
December 
31, 2012</t>
  </si>
  <si>
    <t>FOR THE HALF YEAR AND QUARTER ENDED DECEMBER 31, 2012</t>
  </si>
  <si>
    <t>Quarter 
Ended 
December 
31, 2012</t>
  </si>
  <si>
    <t xml:space="preserve">             [2011: Rs 11.50 per unit] </t>
  </si>
  <si>
    <t>Sindh Sales Tax on Management Fee</t>
  </si>
  <si>
    <t>Sindh Sales Tax on Remuneration of Management Fee</t>
  </si>
  <si>
    <t>Half year ended December
 31, 2012</t>
  </si>
  <si>
    <t>Quarter ended September
30, 2012</t>
  </si>
  <si>
    <t>Quarter ended December
31, 2012</t>
  </si>
  <si>
    <t>Quarter Ended
December
30, 2012</t>
  </si>
  <si>
    <t>Quarter 
Ended 
September 
31, 2012</t>
  </si>
  <si>
    <r>
      <t xml:space="preserve">December 31, 2012: Rs </t>
    </r>
    <r>
      <rPr>
        <sz val="8"/>
        <color rgb="FFFF0000"/>
        <rFont val="Arial"/>
        <family val="2"/>
      </rPr>
      <t>******</t>
    </r>
    <r>
      <rPr>
        <sz val="8"/>
        <rFont val="Arial"/>
        <family val="2"/>
      </rPr>
      <t xml:space="preserve"> per unit (2011: 11.50 per unit)</t>
    </r>
  </si>
  <si>
    <t>Quarter 
Ended 
September
30, 2012</t>
  </si>
  <si>
    <t>Quarter 
Ended 
December
30, 2012</t>
  </si>
  <si>
    <t xml:space="preserve">Final distribution by issue of bonus shares: Rs 4.65 per unit </t>
  </si>
  <si>
    <t>prices of units issued less those in units redeemed - Net</t>
  </si>
  <si>
    <t>Payable against purchase of investments</t>
  </si>
  <si>
    <t>Net cash generated from operating activities</t>
  </si>
  <si>
    <t>Net cash used in financing activities</t>
  </si>
  <si>
    <t>The core objective of the Fund is to take advantage of market conditions, creating an opportunity for investors to achieve superior returns in the long run by acquiring a selection of equity securities of the Eligible Stocks and write Put Options in favour of foreign investors and / or local investors as may be allowed by the Securities and Exchange Commission of Pakistan, on the guarantee of the Government of Pakistan. The Eligible Stocks comprise of the following companies:</t>
  </si>
  <si>
    <t>Other net income / (loss) for the period after taxation</t>
  </si>
  <si>
    <t>Sindh Sales Tax on remuneration of Management Company</t>
  </si>
  <si>
    <t>Net (decrease) / increase in cash and cash equivalents during the period</t>
  </si>
  <si>
    <t>Investment made by the sponsor in the Fund</t>
  </si>
  <si>
    <t>of investments classified as 'available for sale'</t>
  </si>
  <si>
    <t xml:space="preserve">Element of (income) / loss and capital (gains) / losses included in </t>
  </si>
  <si>
    <t>Decrease / (increase) in assets</t>
  </si>
  <si>
    <t xml:space="preserve">Net unrealised appreciation in fair value of investments at the </t>
  </si>
  <si>
    <t>Amounts outstanding as at period / year end</t>
  </si>
  <si>
    <t>Half Year 
Ended 
December 
31, 2013</t>
  </si>
  <si>
    <t>Legal &amp; professional charges</t>
  </si>
  <si>
    <t>Mutual Fund Rating Fee</t>
  </si>
  <si>
    <t xml:space="preserve">Element of income / (loss) and capital gains / (losses) included in </t>
  </si>
  <si>
    <t xml:space="preserve">         prices of units issued less those in units redeemed - net </t>
  </si>
  <si>
    <t xml:space="preserve">Earnings per unit </t>
  </si>
  <si>
    <t>Listed equity securities- available for sale</t>
  </si>
  <si>
    <t xml:space="preserve">Name of the investee 
company </t>
  </si>
  <si>
    <t>------------------------------------Rupees----------------------------------------</t>
  </si>
  <si>
    <r>
      <t xml:space="preserve">Earnings per unit-basic and diluted                            </t>
    </r>
    <r>
      <rPr>
        <b/>
        <i/>
        <sz val="8"/>
        <rFont val="Arial"/>
        <family val="2"/>
      </rPr>
      <t>Rupees</t>
    </r>
  </si>
  <si>
    <t>Redemption of 30,003,128 units (2013: 73,941,269 units)</t>
  </si>
  <si>
    <t>[Issue of  Nil units (2013: 5,623,032 units)]</t>
  </si>
  <si>
    <t>Nine Months 
Ended 
Mar 
31, 2014</t>
  </si>
  <si>
    <t>Nine Month 
Ended 
March 
31, 2014</t>
  </si>
  <si>
    <t>The NIT - State Enterprise Fund (the Fund) was established under a Trust deed executed between National Investment Trust Limited (NITL) as Management Company and Central Depository Company of Pakistan Limited (CDC) as Trustee. The Fund was approved by the Securities and Exchange Commission of Pakistan (SECP) on October 22, 2008 in accordance with the Non-Banking Finance Companies (Establishment and Regulation) Rules, 2003 (NBFC Rules) and the trust deed was executed on October 24, 2008.</t>
  </si>
  <si>
    <t>DIVIDEND &amp; PROFIT RECEIVABLE</t>
  </si>
  <si>
    <t>Dividend Receivable</t>
  </si>
  <si>
    <t>Profit Receivable</t>
  </si>
  <si>
    <t>ACCRUED EXPENSES &amp; OTHER LIABILITIES</t>
  </si>
  <si>
    <t>Federal Excise Duty on Management Company Remunaration</t>
  </si>
  <si>
    <t>Issue of 8,488,797 bonus units (2013: 12,807,087 bonus units)</t>
  </si>
  <si>
    <t>Bonus shares received during the period</t>
  </si>
  <si>
    <t>Sales during the period</t>
  </si>
  <si>
    <t>----------------------- % --------------------------</t>
  </si>
  <si>
    <t>Investment held in the Fund</t>
  </si>
  <si>
    <t>CASH FLOW STATEMENT (UNAUDITED)</t>
  </si>
  <si>
    <t>STATEMENT OF MOVEMENT IN UNIT HOLDERS' FUND (UNAUDITED)</t>
  </si>
  <si>
    <t>June 30, 
2015</t>
  </si>
  <si>
    <t>2015</t>
  </si>
  <si>
    <t>-----------(Unaudited)------------</t>
  </si>
  <si>
    <t>----------Rupees in '000---------</t>
  </si>
  <si>
    <t>Sindh Sales Tax on remuneration of Trustee</t>
  </si>
  <si>
    <t>Gain on sale of investments-net</t>
  </si>
  <si>
    <t>Undistributed income carried forward - realized</t>
  </si>
  <si>
    <t>Undistributed income brought forward- realized</t>
  </si>
  <si>
    <t>Issue of Nil units (2014:  Nil units)</t>
  </si>
  <si>
    <t xml:space="preserve">Element of income / (loss) and capital gains / (losses) included </t>
  </si>
  <si>
    <t>in prices of units issued less those in units redeemed - net</t>
  </si>
  <si>
    <t>-</t>
  </si>
  <si>
    <t>amount representing loss transferred to income statement</t>
  </si>
  <si>
    <t>amount representing (income) transferred to distribution statement</t>
  </si>
  <si>
    <t>Element of income and capital gains included in the prices of units</t>
  </si>
  <si>
    <t>issued less those in units redeemed - amount representing</t>
  </si>
  <si>
    <t xml:space="preserve">    income/(loss) that form part of unit holders' Fund-net</t>
  </si>
  <si>
    <t>2.1.1</t>
  </si>
  <si>
    <t>.</t>
  </si>
  <si>
    <t>2.1.2</t>
  </si>
  <si>
    <t>2.1.3</t>
  </si>
  <si>
    <t>June 30, 2015</t>
  </si>
  <si>
    <t>------------(Unaudited)------------</t>
  </si>
  <si>
    <t>---------Rupees in '000----------</t>
  </si>
  <si>
    <t>Federal Excise Duty</t>
  </si>
  <si>
    <t xml:space="preserve">Printing charges </t>
  </si>
  <si>
    <t xml:space="preserve">Brokerage </t>
  </si>
  <si>
    <t>As at July 1, 2015</t>
  </si>
  <si>
    <t>COMMERCIAL BANKS</t>
  </si>
  <si>
    <t>National Bank of Pakistan Limited</t>
  </si>
  <si>
    <t>Kot Addu Power Company Limited</t>
  </si>
  <si>
    <t>OIL &amp; GAS MARKETING COMPANIES</t>
  </si>
  <si>
    <t>Pakistan State Oil Company Limited</t>
  </si>
  <si>
    <t>Sui Northern Gas Pipelines Limited</t>
  </si>
  <si>
    <t>Sui Southern Gas Company Limited</t>
  </si>
  <si>
    <t>OIL &amp; GAS EXPLORATION COMPANIES</t>
  </si>
  <si>
    <t>Oil &amp; Gas Development Company Limited</t>
  </si>
  <si>
    <t>Pakistan Petroleum Limited</t>
  </si>
  <si>
    <t>TECHNOLOGY &amp; COMMUNICATION</t>
  </si>
  <si>
    <t>------------------------------Rupees in '000----------------------------</t>
  </si>
  <si>
    <t>Redemption of Nil units (2014: 126,500,000 units)</t>
  </si>
  <si>
    <t xml:space="preserve">     [Rs. 17.08 per unit (2014: Rs. 23.50 per unit)]</t>
  </si>
  <si>
    <t>POWER GENERATION &amp; DISTRIBUTION</t>
  </si>
  <si>
    <t>------------------------------------(Unaudited)-----------------------------------------</t>
  </si>
  <si>
    <t>--------------------------------------Rupees in '000-------------------------------------------</t>
  </si>
  <si>
    <t xml:space="preserve">       [Units held 15,041,965 (June 30, 2015: 15,041,965 units)]</t>
  </si>
  <si>
    <t>Sindh Sales Tax payable</t>
  </si>
  <si>
    <t>Connected persons include National Investment Trust Limited being the Management Company, Central Depository Company of Pakistan Limited being the Trustee, other collective investment schemes managed by the Management Company, any person or company beneficially owning directly or indirectly ten percent or more of the capital of the Management Company or the Fund and the directors and officers of the Management Company and the Trustee and unit holders holding 10 percent or more units of the Fund.</t>
  </si>
  <si>
    <t>This condensed interim financial information was authorised for issue on ************ by the Board of Directors of the Management Company.</t>
  </si>
  <si>
    <t xml:space="preserve">Net unrealised (diminution) on re-measurement  </t>
  </si>
  <si>
    <t>Items to be reclassified to income statement in</t>
  </si>
  <si>
    <t>subsequent periods:</t>
  </si>
  <si>
    <t>Total comprehensive (loss) for the period</t>
  </si>
  <si>
    <t>Net cash used in financing activities - payments against redemption of units</t>
  </si>
  <si>
    <t>The Fund is an open-ended mutual fund. Upto 30 June 2013 it was disclosed that all units of the Fund are owned by the Management Company. Based on the decision of the Board of directors dated 31 March 2014, ninety percent of the units of the Fund owned by the Management Company are to be considered from inception as units held by the Management Company on behalf of the GoP in a fiduciary capacity.</t>
  </si>
  <si>
    <t>Title to the assets of the Fund are held in the name of Central Depository Company of Pakistan Limited as trustee of the Fund.</t>
  </si>
  <si>
    <t>Total comprehensive loss for the period</t>
  </si>
  <si>
    <t>March 31, 2016</t>
  </si>
  <si>
    <t>There has been no change in the status of litigation relating to Workers’ Welfare Fund as reported in annual financial statements of the Fund for the year ended 30 June 2015.</t>
  </si>
  <si>
    <t>PAYABLE TO NATIONAL INVESTMENT TRUST LIMITED</t>
  </si>
  <si>
    <t>March 31,2016</t>
  </si>
  <si>
    <t xml:space="preserve"> - MANAGEMENT COMPANY</t>
  </si>
  <si>
    <t>On account of:</t>
  </si>
  <si>
    <t xml:space="preserve">Management remuneration </t>
  </si>
  <si>
    <t>Sindh Sales Tax</t>
  </si>
  <si>
    <t>Allocation of expenses related to registrar services,</t>
  </si>
  <si>
    <t xml:space="preserve">           accounting, operation and valuation services</t>
  </si>
  <si>
    <t>The Sindh Provincial Government levied Sindh Sales Tax at the rate of 15% on the remuneration of the Management Company through Sindh Sales Tax on Services Act, 2011, effective from 1 July 2014. However, the rate has been revised from 15% to 14% effective from 1 July 2015.</t>
  </si>
  <si>
    <t>PAYABLE TO THE CENTRAL DEPOSITORY</t>
  </si>
  <si>
    <t xml:space="preserve">    COMPANY OF PAKISTAN LIMITED - TRUSTEE</t>
  </si>
  <si>
    <t>Trustee remuneration</t>
  </si>
  <si>
    <t xml:space="preserve">The Sindh Provincial Government has levied Sindh Sales Tax at the rate of 14% on the remuneration of the Trustee through Sindh Sales Tax on Services Act, 2011, effective from 1 July 2015. </t>
  </si>
  <si>
    <t>------------March 31------------</t>
  </si>
  <si>
    <t>2016</t>
  </si>
  <si>
    <t>This condensed interim financial information has been prepared in accordance with the requirements of the International Accounting Standard 34 - Interim Financial Reporting and provisions of and directives issued under the Companies Ordinance, 1984, the Non- Banking Finance Companies (Establishment and Regulation) Rules, 2003 (the NBFC Rules), the Non-Banking Finance Companies and Notified Entities Regulations, 2008 (the NBFC Regulations) and directives issued by the Securities and Exchange Commission of Pakistan (SECP). Wherever the requirements of the NBFC Rules, the NBFC Regulations or directives issued by the SECP differ with the requirements of the IFRS, the requirements of the NBFC Rules, the NBFC Regulations or the directives issued by the SECP shall prevail.</t>
  </si>
  <si>
    <t>This condensed interim financial information does not include all the information and disclosures required in the annual fnancial statements and should therefore be read in conjunction with the annual financial statements of the Fund as at and for the year ended 30 June 2015.</t>
  </si>
  <si>
    <t>This condensed interim financial information is being submitted to the unit holders as required under Regulation 38 (2)(f) of the Non-Banking Finance Companies and notified Entities Regulations, 2008 (NBFC Regulations).</t>
  </si>
  <si>
    <t>3</t>
  </si>
  <si>
    <t>Significant Accounting Policies</t>
  </si>
  <si>
    <t>The accounting policies adopted for the preparation of the condensed interim financial information are the same as those applied in the preparation of the annual financial statements of the Fund for the year ended 30 June 2015, except for the following standards which became effective during the period.</t>
  </si>
  <si>
    <t>Estimates and Judgements</t>
  </si>
  <si>
    <t>The preparation of condensed interim financial information requires management to make judgments, estimates and assumption that affect the application of accounting policies and reported amount of assets and liabilities, income and expenses. Actual result may differ from these estimates.</t>
  </si>
  <si>
    <t>The significant judgements made by management in applying the accounting policies and the key sources of estimation uncertainty were the same as those that applied to the annual financial statements as at and for the year ended 30 June 2015.</t>
  </si>
  <si>
    <t xml:space="preserve">In current accounts </t>
  </si>
  <si>
    <t xml:space="preserve">In saving accounts </t>
  </si>
  <si>
    <t>These represent balances with banks in saving accounts carrying rates ranging from 4% to 7.25% per annum (30 June 2015: 5.00% to 10.15% per annum).</t>
  </si>
  <si>
    <t xml:space="preserve">      accounting, operation and valuation services</t>
  </si>
  <si>
    <t>The expenses represents the allocation of expenses relating to registrar services, accounting, operations and valuation services at 0.1% of average net annual assets of the Fund with effect from 25 November 2015.</t>
  </si>
  <si>
    <t>Remuneration to the Management Company and the Trustee is determined in accordance with the provisions of the NBFC Regulations and the Trust Deed respectively.</t>
  </si>
  <si>
    <t>Nine months period ended</t>
  </si>
  <si>
    <t xml:space="preserve">Three months period ended </t>
  </si>
  <si>
    <t>FOR THE NINE AND THREE MONTHS PERIOD ENDED MARCH 31, 2016</t>
  </si>
  <si>
    <t>AS AT MARCH 31, 2016</t>
  </si>
  <si>
    <t>FOR THE NINE MONTHS PERIOD ENDED MARCH 31, 2016</t>
  </si>
  <si>
    <t>Sindh Sales Tax on Trustee remuneration of Trustee</t>
  </si>
  <si>
    <t>There were no contingencies and commitments outstanding as at March 31, 2016</t>
  </si>
  <si>
    <t>Carrying value as at March 31, 2016</t>
  </si>
  <si>
    <t>As at March 31, 2016</t>
  </si>
  <si>
    <t>Market value as at March 31, 2016</t>
  </si>
  <si>
    <t>-------Rupees in '000------------</t>
  </si>
  <si>
    <t>Pakistan Telecommunication Company</t>
  </si>
  <si>
    <t>Investments include securities with market value aggregating to Rs 472.140 million (June 30, 2015: Rs.670.740 million) which have been pledged with National Clearing Company of Pakistan Limited for guaranteeing settlement of the Fund's trades in terms of Circular No. 11 dated October 23, 2007 issued by the Securities and Exchange Commission of Pakistan.</t>
  </si>
  <si>
    <t xml:space="preserve">beginning of the period </t>
  </si>
  <si>
    <t>However, after the exclusion of the Mutual Funds from federal statute on Workers Welfare Fund, from 1 July 2015, the Fund has discontinued making the provision in this regard. Had the provision not been maintained, the Net Assets Value (NAV) per unit of the Fund as at 31 March 2016 would have been higher by Rs. 2.5846 per unit (30 June 2015: Rs. 2.5846 per unit).</t>
  </si>
  <si>
    <t>As per the requirement of Finance Act, 2013, Federal Excise Duty (FED) at the rate of 16% on the remuneration of the Management Company has been applied effective 13 June 2013. The Management Company is of the view that since the remuneration is already subject to provincial sales tax, further levy of FED may result in double taxation, which does not appear to be the spirit of the law. In 2014, the Honourable High Court of Sindh in a Constitutional petition relating to levy of FED on Mutual Funds has granted a stay order for the recovery of FED. As a matter of abundant caution, without prejudice to the above, the Management Company has made a provision with effect from 13 June 2013, aggregating to Rs. 61.093 million out of which Rs. 2.023 million have been paid to the Management Company. Had the provision not been made, the Net Assets Value (NAV) per unit of the fund as at 31 March 2016 would have been higher by Rs. 0.4062 per unit (30 June 2015: Rs. 0.4457 per unit).</t>
  </si>
  <si>
    <t>The Fund's income is exempt from Income Tax as per clause (99) of part I of the Second Schedule to the Income Tax Ordinance, 2001 subject to the condition that not less than 90% of the accounting income for the year as reduced by capital gains whether realised or unrealised is distributed amongst the unit holders. Provided that for the purpose of determining distribution of at least 90% of accounting income, the income distributed through bonus shares, units or certificates as the as the case may be, shall not be taken into account. Furthermore, as per regulation 63 of the Non-Banking Finance Companies and Notified Entities Regulations, 2008, the Fund is required to distribute 90% of the net accounting income other than capital gains / loss to the unit holders. The Fund has not recorded any tax liability in respect of income relating to the current period as the Management Company intends to distribute in cash at least 90 percent of the Fund's accounting income for the year ending 30 June 2016 as reduced by capital gains (whether realised or unrealised) to its unit holders in the form of cash.</t>
  </si>
  <si>
    <t>Trustee remuneration for the period</t>
  </si>
  <si>
    <t xml:space="preserve">Net Income for the period </t>
  </si>
  <si>
    <t xml:space="preserve">Net unrealised (diminution) on remeasurement </t>
  </si>
  <si>
    <t>Net unrealised (diminution) during the period</t>
  </si>
  <si>
    <t xml:space="preserve">Net unrealised (diminution) in the value of investments </t>
  </si>
  <si>
    <t>Under the revised Non-Banking Finance Companies &amp; Notified Entities Regulations 2008, notified on 25 November 2015, the Management Company of the Fund is entitled to a remuneration of an amount not exceeding 2.0 percent of average net assets. The Management Company has charged its remuneration at the rate of 2.0 percent per annum ( 30 June 2015: 2.0 percent per annum) of the average net assets for the current period.</t>
  </si>
  <si>
    <t>Pakistan Credit Rating Agency Limited (PACRA) has assigned "1-star" rating based on the performance during the twelve months, thirty six months and forty eight months ended June 30, 2015  PACRA has assigned an asset manager rating of "AM2" to the Management Company.</t>
  </si>
  <si>
    <t xml:space="preserve">    [Rs. 12.42 per unit (2015: Rs. 20.01)]</t>
  </si>
  <si>
    <t>The annexed notes 1 to 16 form an integral part of this condensed interim financial information.</t>
  </si>
  <si>
    <t>Securities and Exchange Commission of Pakistan through its SRO 1160(I)/2015 dated November 25, 2015 has revised the Non-Banking Finance Companies and Notified Entities Regulations, 2008. In the revised regulations a new clause 60(3)(s) has been introduced allowing the management company to charge "fees and expenses related to registrar services, accounting, operation and valuation services related to CIS maximum up to 0.1% of average annual net assets of the Scheme or actual whichever is less" from the mutual funds managed by it.</t>
  </si>
  <si>
    <t>NOTES TO AND FORMING PART OF THE CONDENSED INTERIM FINANCIAL INFORMATION (UNAUDITED)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</si>
</sst>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gt;1]\ &quot;Pk of &quot;\ #;[=1]\ &quot;Each&quot;;\ 0.000\ &quot; km&quot;"/>
    <numFmt numFmtId="168" formatCode="&quot; $&quot;* #,##0.00_ ;"/>
    <numFmt numFmtId="169" formatCode="_ * #,##0.00_)&quot;F&quot;_ ;_ * \(#,##0.00\)&quot;F&quot;_ ;_ * &quot;-&quot;??_)&quot;F&quot;_ ;_ @_ "/>
    <numFmt numFmtId="170" formatCode="_([$€-2]* #,##0.00_);_([$€-2]* \(#,##0.00\);_([$€-2]* &quot;-&quot;??_)"/>
    <numFmt numFmtId="171" formatCode="General_)"/>
    <numFmt numFmtId="172" formatCode="_-&quot;$&quot;* #,##0_-;\-&quot;$&quot;* #,##0_-;_-&quot;$&quot;* &quot;-&quot;_-;_-@_-"/>
    <numFmt numFmtId="173" formatCode="_-&quot;$&quot;* #,##0.00_-;\-&quot;$&quot;* #,##0.00_-;_-&quot;$&quot;* &quot;-&quot;??_-;_-@_-"/>
    <numFmt numFmtId="174" formatCode="&quot;$&quot;##,##0_);[Red]\(&quot;$&quot;#,##0\)"/>
    <numFmt numFmtId="175" formatCode="\£\ #,##0_);[Red]\(\£\ #,##0\)"/>
    <numFmt numFmtId="176" formatCode="\¥\ #,##0_);[Red]\(\¥\ #,##0\)"/>
    <numFmt numFmtId="177" formatCode="\•\ \ @"/>
    <numFmt numFmtId="178" formatCode="\ \ _•\–\ \ \ \ @"/>
    <numFmt numFmtId="179" formatCode="_-* #,##0\ _P_t_s_-;\-* #,##0\ _P_t_s_-;_-* &quot;-&quot;\ _P_t_s_-;_-@_-"/>
    <numFmt numFmtId="180" formatCode="_-* #,##0.00\ _P_t_s_-;\-* #,##0.00\ _P_t_s_-;_-* &quot;-&quot;??\ _P_t_s_-;_-@_-"/>
    <numFmt numFmtId="181" formatCode="\I\n\t\i\a\l\ \c\a\p"/>
    <numFmt numFmtId="182" formatCode="_-* #,##0\ _F_-;\-* #,##0\ _F_-;_-* &quot;-&quot;\ _F_-;_-@_-"/>
    <numFmt numFmtId="183" formatCode="_-* #,##0.00\ _F_-;\-* #,##0.00\ _F_-;_-* &quot;-&quot;??\ _F_-;_-@_-"/>
    <numFmt numFmtId="184" formatCode="mm/dd/yy"/>
    <numFmt numFmtId="185" formatCode="#,##0.00;[Red]\(#,##0.00\)"/>
    <numFmt numFmtId="186" formatCode="_ * #,##0.00_ ;_ * \-#,##0.00_ ;_ * &quot;-&quot;??_ ;_ @_ "/>
    <numFmt numFmtId="187" formatCode="_ * #,##0_ ;_ * \-#,##0_ ;_ * &quot;-&quot;_ ;_ @_ "/>
    <numFmt numFmtId="188" formatCode="0.0"/>
    <numFmt numFmtId="189" formatCode="[$-409]mmmm\ d\,\ yyyy;@"/>
    <numFmt numFmtId="190" formatCode="_-* #,##0_-;\-* #,##0_-;_-* &quot;-&quot;??_-;_-@_-"/>
    <numFmt numFmtId="191" formatCode="00000"/>
    <numFmt numFmtId="192" formatCode="#,##0_);\(#,##0\);_(* &quot;-&quot;?_);_(@_)"/>
    <numFmt numFmtId="193" formatCode="#,##0.00_);\(#,##0.00\);_(* &quot;-&quot;?_);_(@_)"/>
    <numFmt numFmtId="194" formatCode="_(* #,##0.0000_);_(* \(#,##0.0000\);_(* &quot;-&quot;??_);_(@_)"/>
    <numFmt numFmtId="195" formatCode="0.0%"/>
    <numFmt numFmtId="196" formatCode="_(* #,##0.0_);_(* \(#,##0.0\);_(* &quot;-&quot;?_);@_)"/>
    <numFmt numFmtId="197" formatCode="_(* #,##0.000_);_(* \(#,##0.000\);_(* &quot;-&quot;??_);_(@_)"/>
    <numFmt numFmtId="198" formatCode="_(* #,##0.00000_);_(* \(#,##0.00000\);_(* &quot;-&quot;??_);_(@_)"/>
    <numFmt numFmtId="199" formatCode="#,##0_);\(#,##0\);_(* &quot;-&quot;??_);_(@_)"/>
    <numFmt numFmtId="200" formatCode="_(* #,##0.0_);_(* \(#,##0.0\);_(* &quot;-&quot;??_);_(@_)"/>
    <numFmt numFmtId="201" formatCode="#,##0.00&quot; $&quot;;[Red]\-#,##0.00&quot; $&quot;"/>
    <numFmt numFmtId="202" formatCode="0.00_);\(0.00\)"/>
    <numFmt numFmtId="203" formatCode="#,##0.0_);\(#,##0.0\)"/>
  </numFmts>
  <fonts count="89">
    <font>
      <sz val="12"/>
      <name val="Times New Roman"/>
      <family val="1"/>
    </font>
    <font>
      <sz val="11"/>
      <color theme="1"/>
      <name val="Calibri"/>
      <family val="2"/>
      <scheme val="minor"/>
    </font>
    <font>
      <sz val="11"/>
      <color theme="1"/>
      <name val="Calibri"/>
      <family val="2"/>
      <scheme val="minor"/>
    </font>
    <font>
      <sz val="10"/>
      <name val="Arial"/>
      <family val="2"/>
    </font>
    <font>
      <sz val="10"/>
      <name val="Helv"/>
      <charset val="204"/>
    </font>
    <font>
      <sz val="12"/>
      <name val="Times New Roman"/>
      <family val="1"/>
    </font>
    <font>
      <sz val="11"/>
      <color indexed="8"/>
      <name val="Calibri"/>
      <family val="2"/>
    </font>
    <font>
      <sz val="11"/>
      <color indexed="9"/>
      <name val="Calibri"/>
      <family val="2"/>
    </font>
    <font>
      <sz val="10"/>
      <name val="ＭＳ Ｐゴシック"/>
      <family val="3"/>
      <charset val="128"/>
    </font>
    <font>
      <sz val="11"/>
      <color indexed="20"/>
      <name val="Calibri"/>
      <family val="2"/>
    </font>
    <font>
      <sz val="12"/>
      <name val="Tms Rmn"/>
    </font>
    <font>
      <b/>
      <sz val="12"/>
      <name val="Times New Roman"/>
      <family val="1"/>
    </font>
    <font>
      <sz val="8"/>
      <name val="Arial"/>
      <family val="2"/>
    </font>
    <font>
      <b/>
      <sz val="11"/>
      <color indexed="52"/>
      <name val="Calibri"/>
      <family val="2"/>
    </font>
    <font>
      <b/>
      <sz val="11"/>
      <color indexed="9"/>
      <name val="Calibri"/>
      <family val="2"/>
    </font>
    <font>
      <sz val="10"/>
      <name val="MS Sans Serif"/>
      <family val="2"/>
    </font>
    <font>
      <sz val="12"/>
      <name val="Helv"/>
    </font>
    <font>
      <sz val="10"/>
      <color indexed="8"/>
      <name val="Arial"/>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2"/>
      <name val="Arial"/>
      <family val="2"/>
    </font>
    <font>
      <sz val="10"/>
      <color indexed="16"/>
      <name val="MS Serif"/>
      <family val="1"/>
    </font>
    <font>
      <i/>
      <sz val="11"/>
      <color indexed="23"/>
      <name val="Calibri"/>
      <family val="2"/>
    </font>
    <font>
      <b/>
      <sz val="9"/>
      <color indexed="20"/>
      <name val="Arial"/>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9"/>
      <name val="Times New Roman"/>
      <family val="1"/>
    </font>
    <font>
      <sz val="11"/>
      <color indexed="52"/>
      <name val="Calibri"/>
      <family val="2"/>
    </font>
    <font>
      <sz val="10"/>
      <name val="Times New Roman"/>
      <family val="1"/>
    </font>
    <font>
      <sz val="11"/>
      <color indexed="60"/>
      <name val="Calibri"/>
      <family val="2"/>
    </font>
    <font>
      <sz val="8"/>
      <color indexed="18"/>
      <name val="Arial"/>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sz val="8"/>
      <name val="Helv"/>
    </font>
    <font>
      <b/>
      <sz val="12"/>
      <color indexed="8"/>
      <name val="Barclays Serif"/>
      <family val="2"/>
    </font>
    <font>
      <b/>
      <sz val="12"/>
      <name val="Albertus Medium"/>
      <family val="2"/>
    </font>
    <font>
      <b/>
      <sz val="10"/>
      <name val="Times New Roman"/>
      <family val="1"/>
    </font>
    <font>
      <b/>
      <sz val="8"/>
      <color indexed="8"/>
      <name val="Helv"/>
    </font>
    <font>
      <b/>
      <sz val="18"/>
      <color indexed="56"/>
      <name val="Cambria"/>
      <family val="2"/>
    </font>
    <font>
      <b/>
      <sz val="11"/>
      <color indexed="8"/>
      <name val="Calibri"/>
      <family val="2"/>
    </font>
    <font>
      <sz val="9"/>
      <name val="Arial"/>
      <family val="2"/>
    </font>
    <font>
      <sz val="11"/>
      <color indexed="10"/>
      <name val="Calibri"/>
      <family val="2"/>
    </font>
    <font>
      <b/>
      <sz val="9"/>
      <name val="Arial"/>
      <family val="2"/>
    </font>
    <font>
      <i/>
      <sz val="9"/>
      <name val="Arial"/>
      <family val="2"/>
    </font>
    <font>
      <sz val="9"/>
      <color indexed="10"/>
      <name val="Arial"/>
      <family val="2"/>
    </font>
    <font>
      <sz val="8"/>
      <name val="Times New Roman"/>
      <family val="1"/>
    </font>
    <font>
      <b/>
      <sz val="9"/>
      <color indexed="10"/>
      <name val="Arial"/>
      <family val="2"/>
    </font>
    <font>
      <b/>
      <sz val="8"/>
      <name val="Arial"/>
      <family val="2"/>
    </font>
    <font>
      <b/>
      <sz val="9"/>
      <color indexed="9"/>
      <name val="Arial"/>
      <family val="2"/>
    </font>
    <font>
      <sz val="9"/>
      <color indexed="9"/>
      <name val="Arial"/>
      <family val="2"/>
    </font>
    <font>
      <b/>
      <sz val="9"/>
      <color indexed="8"/>
      <name val="Arial"/>
      <family val="2"/>
    </font>
    <font>
      <b/>
      <sz val="8"/>
      <color indexed="81"/>
      <name val="Tahoma"/>
      <family val="2"/>
    </font>
    <font>
      <sz val="8"/>
      <color indexed="81"/>
      <name val="Tahoma"/>
      <family val="2"/>
    </font>
    <font>
      <sz val="11"/>
      <name val="Times New Roman"/>
      <family val="1"/>
    </font>
    <font>
      <sz val="10"/>
      <name val="Arial"/>
      <family val="2"/>
    </font>
    <font>
      <sz val="12"/>
      <name val="Times New Roman"/>
      <family val="1"/>
    </font>
    <font>
      <sz val="10"/>
      <name val="Times New Roman"/>
      <family val="1"/>
    </font>
    <font>
      <b/>
      <i/>
      <sz val="9"/>
      <name val="Arial"/>
      <family val="2"/>
    </font>
    <font>
      <b/>
      <sz val="10"/>
      <name val="Arial"/>
      <family val="2"/>
    </font>
    <font>
      <b/>
      <sz val="8"/>
      <color indexed="8"/>
      <name val="Arial"/>
      <family val="2"/>
    </font>
    <font>
      <b/>
      <sz val="8"/>
      <color indexed="24"/>
      <name val="Arial"/>
      <family val="2"/>
    </font>
    <font>
      <b/>
      <sz val="9"/>
      <color indexed="24"/>
      <name val="Arial"/>
      <family val="2"/>
    </font>
    <font>
      <b/>
      <sz val="11"/>
      <color indexed="24"/>
      <name val="Arial"/>
      <family val="2"/>
    </font>
    <font>
      <b/>
      <sz val="8"/>
      <color indexed="10"/>
      <name val="Arial"/>
      <family val="2"/>
    </font>
    <font>
      <b/>
      <sz val="8"/>
      <name val="Times New Roman"/>
      <family val="1"/>
    </font>
    <font>
      <sz val="8"/>
      <color rgb="FFFF0000"/>
      <name val="Arial"/>
      <family val="2"/>
    </font>
    <font>
      <b/>
      <sz val="6"/>
      <name val="Arial Narrow"/>
      <family val="2"/>
    </font>
    <font>
      <sz val="6"/>
      <name val="Arial Narrow"/>
      <family val="2"/>
    </font>
    <font>
      <sz val="9"/>
      <color indexed="8"/>
      <name val="Arial"/>
      <family val="2"/>
    </font>
    <font>
      <b/>
      <i/>
      <sz val="8"/>
      <name val="Arial"/>
      <family val="2"/>
    </font>
    <font>
      <sz val="10"/>
      <name val="HelmetCondensed"/>
    </font>
    <font>
      <sz val="7.5"/>
      <name val="Arial"/>
      <family val="2"/>
    </font>
    <font>
      <sz val="11"/>
      <name val="Garamond"/>
      <family val="1"/>
    </font>
    <font>
      <b/>
      <sz val="11"/>
      <name val="Garamond"/>
      <family val="1"/>
    </font>
    <font>
      <b/>
      <i/>
      <sz val="11"/>
      <name val="Garamond"/>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3"/>
        <bgColor indexed="64"/>
      </patternFill>
    </fill>
    <fill>
      <patternFill patternType="solid">
        <fgColor indexed="44"/>
        <bgColor indexed="64"/>
      </patternFill>
    </fill>
    <fill>
      <patternFill patternType="solid">
        <fgColor indexed="12"/>
        <bgColor indexed="64"/>
      </patternFill>
    </fill>
    <fill>
      <patternFill patternType="solid">
        <fgColor indexed="15"/>
        <bgColor indexed="64"/>
      </patternFill>
    </fill>
    <fill>
      <patternFill patternType="solid">
        <fgColor indexed="4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8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5" fillId="0" borderId="0" applyFont="0" applyFill="0" applyBorder="0" applyAlignment="0" applyProtection="0"/>
    <xf numFmtId="176" fontId="5"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84" fontId="8" fillId="0" borderId="1" applyFont="0" applyFill="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43" fontId="3" fillId="0" borderId="0" applyFont="0" applyFill="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0" borderId="0" applyNumberFormat="0" applyFill="0" applyBorder="0" applyAlignment="0" applyProtection="0"/>
    <xf numFmtId="0" fontId="11" fillId="0" borderId="2" applyNumberFormat="0" applyFill="0" applyAlignment="0" applyProtection="0"/>
    <xf numFmtId="49" fontId="74" fillId="0" borderId="0" applyFont="0" applyFill="0" applyBorder="0" applyAlignment="0" applyProtection="0">
      <alignment horizontal="left"/>
    </xf>
    <xf numFmtId="196" fontId="54" fillId="0" borderId="0" applyAlignment="0" applyProtection="0"/>
    <xf numFmtId="195" fontId="12" fillId="0" borderId="0" applyFill="0" applyBorder="0" applyAlignment="0" applyProtection="0"/>
    <xf numFmtId="49" fontId="12" fillId="0" borderId="0" applyNumberFormat="0" applyAlignment="0" applyProtection="0">
      <alignment horizontal="left"/>
    </xf>
    <xf numFmtId="49" fontId="75" fillId="0" borderId="3" applyNumberFormat="0" applyAlignment="0" applyProtection="0">
      <alignment horizontal="left" wrapText="1"/>
    </xf>
    <xf numFmtId="49" fontId="75" fillId="0" borderId="0" applyNumberFormat="0" applyAlignment="0" applyProtection="0">
      <alignment horizontal="left" wrapText="1"/>
    </xf>
    <xf numFmtId="49" fontId="76" fillId="0" borderId="0" applyAlignment="0" applyProtection="0">
      <alignment horizontal="left"/>
    </xf>
    <xf numFmtId="177" fontId="5" fillId="0" borderId="0" applyFont="0" applyFill="0" applyBorder="0" applyAlignment="0" applyProtection="0"/>
    <xf numFmtId="169" fontId="12" fillId="0" borderId="0" applyFill="0" applyBorder="0" applyAlignment="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43" fontId="3"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lignment vertical="top"/>
    </xf>
    <xf numFmtId="43" fontId="3" fillId="0" borderId="0" applyFont="0" applyFill="0" applyBorder="0" applyAlignment="0" applyProtection="0"/>
    <xf numFmtId="166" fontId="18"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3" fontId="5" fillId="0" borderId="0" applyFont="0" applyFill="0" applyBorder="0" applyAlignment="0" applyProtection="0"/>
    <xf numFmtId="165" fontId="3" fillId="0" borderId="0" applyFont="0" applyFill="0" applyBorder="0" applyAlignment="0" applyProtection="0"/>
    <xf numFmtId="171" fontId="19" fillId="0" borderId="0" applyFill="0" applyBorder="0">
      <alignment horizontal="left"/>
    </xf>
    <xf numFmtId="0" fontId="20" fillId="22" borderId="0" applyFill="0" applyBorder="0"/>
    <xf numFmtId="0" fontId="21" fillId="0" borderId="0" applyNumberFormat="0" applyAlignment="0">
      <alignment horizontal="left"/>
    </xf>
    <xf numFmtId="44" fontId="3" fillId="0" borderId="0" applyFont="0" applyFill="0" applyBorder="0" applyAlignment="0" applyProtection="0"/>
    <xf numFmtId="178" fontId="5" fillId="0" borderId="0" applyFont="0" applyFill="0" applyBorder="0" applyAlignment="0" applyProtection="0"/>
    <xf numFmtId="0" fontId="22" fillId="22" borderId="0"/>
    <xf numFmtId="168" fontId="23" fillId="0" borderId="0" applyFont="0" applyFill="0" applyBorder="0" applyAlignment="0" applyProtection="0"/>
    <xf numFmtId="0" fontId="24" fillId="0" borderId="0" applyNumberFormat="0" applyAlignment="0">
      <alignment horizontal="left"/>
    </xf>
    <xf numFmtId="170" fontId="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Fill="0" applyAlignment="0"/>
    <xf numFmtId="0" fontId="3" fillId="0" borderId="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38" fontId="12" fillId="22" borderId="0" applyNumberFormat="0" applyBorder="0" applyAlignment="0" applyProtection="0"/>
    <xf numFmtId="0" fontId="28" fillId="0" borderId="6" applyNumberFormat="0" applyAlignment="0" applyProtection="0">
      <alignment horizontal="left" vertical="center"/>
    </xf>
    <xf numFmtId="0" fontId="28" fillId="0" borderId="7">
      <alignment horizontal="left" vertical="center"/>
    </xf>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7" borderId="4" applyNumberFormat="0" applyAlignment="0" applyProtection="0"/>
    <xf numFmtId="10" fontId="12" fillId="23" borderId="1" applyNumberFormat="0" applyBorder="0" applyAlignment="0" applyProtection="0"/>
    <xf numFmtId="0" fontId="32" fillId="7" borderId="4" applyNumberFormat="0" applyAlignment="0" applyProtection="0"/>
    <xf numFmtId="0" fontId="32" fillId="7" borderId="4" applyNumberFormat="0" applyAlignment="0" applyProtection="0"/>
    <xf numFmtId="0" fontId="16" fillId="0" borderId="0" applyBorder="0"/>
    <xf numFmtId="174" fontId="3" fillId="0" borderId="0"/>
    <xf numFmtId="181" fontId="33" fillId="0" borderId="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179"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67" fontId="35" fillId="0" borderId="0" applyFill="0" applyBorder="0">
      <alignment horizontal="center" vertical="top"/>
    </xf>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8" fillId="23" borderId="12">
      <alignment vertical="center"/>
    </xf>
    <xf numFmtId="0" fontId="3" fillId="0" borderId="0"/>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alignment vertical="top"/>
    </xf>
    <xf numFmtId="0" fontId="5" fillId="0" borderId="0">
      <alignment vertical="top"/>
    </xf>
    <xf numFmtId="0" fontId="6" fillId="0" borderId="0"/>
    <xf numFmtId="0" fontId="3" fillId="0" borderId="0"/>
    <xf numFmtId="0" fontId="5" fillId="0" borderId="0"/>
    <xf numFmtId="0" fontId="5" fillId="0" borderId="0"/>
    <xf numFmtId="0" fontId="5" fillId="0" borderId="0"/>
    <xf numFmtId="0" fontId="5" fillId="0" borderId="0"/>
    <xf numFmtId="0" fontId="5" fillId="0" borderId="0"/>
    <xf numFmtId="0" fontId="69" fillId="0" borderId="0"/>
    <xf numFmtId="0" fontId="70" fillId="0" borderId="0"/>
    <xf numFmtId="0" fontId="3" fillId="0" borderId="0"/>
    <xf numFmtId="0" fontId="68" fillId="0" borderId="0"/>
    <xf numFmtId="0" fontId="3" fillId="0" borderId="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37" fillId="0" borderId="0">
      <alignment wrapText="1"/>
    </xf>
    <xf numFmtId="0" fontId="38" fillId="20" borderId="14" applyNumberFormat="0" applyAlignment="0" applyProtection="0"/>
    <xf numFmtId="0" fontId="38" fillId="20" borderId="14" applyNumberFormat="0" applyAlignment="0" applyProtection="0"/>
    <xf numFmtId="0" fontId="38" fillId="20" borderId="14" applyNumberFormat="0" applyAlignment="0" applyProtection="0"/>
    <xf numFmtId="185" fontId="17" fillId="26" borderId="0">
      <alignment horizontal="right"/>
    </xf>
    <xf numFmtId="40" fontId="39" fillId="23" borderId="0">
      <alignment horizontal="right"/>
    </xf>
    <xf numFmtId="40" fontId="39" fillId="23" borderId="0">
      <alignment horizontal="right"/>
    </xf>
    <xf numFmtId="0" fontId="40" fillId="27" borderId="0">
      <alignment horizontal="center"/>
    </xf>
    <xf numFmtId="0" fontId="41" fillId="23" borderId="0">
      <alignment horizontal="right"/>
    </xf>
    <xf numFmtId="0" fontId="41" fillId="23" borderId="0">
      <alignment horizontal="right"/>
    </xf>
    <xf numFmtId="0" fontId="42" fillId="28" borderId="15"/>
    <xf numFmtId="0" fontId="43" fillId="23" borderId="15"/>
    <xf numFmtId="0" fontId="43" fillId="23" borderId="15"/>
    <xf numFmtId="0" fontId="44" fillId="26" borderId="0" applyBorder="0">
      <alignment horizontal="centerContinuous"/>
    </xf>
    <xf numFmtId="0" fontId="43" fillId="0" borderId="0" applyBorder="0">
      <alignment horizontal="centerContinuous"/>
    </xf>
    <xf numFmtId="0" fontId="43" fillId="0" borderId="0" applyBorder="0">
      <alignment horizontal="centerContinuous"/>
    </xf>
    <xf numFmtId="0" fontId="45" fillId="28" borderId="0" applyBorder="0">
      <alignment horizontal="centerContinuous"/>
    </xf>
    <xf numFmtId="0" fontId="46" fillId="0" borderId="0" applyBorder="0">
      <alignment horizontal="centerContinuous"/>
    </xf>
    <xf numFmtId="0" fontId="46" fillId="0" borderId="0" applyBorder="0">
      <alignment horizontal="centerContinuous"/>
    </xf>
    <xf numFmtId="9"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15" fillId="0" borderId="0" applyNumberFormat="0" applyFont="0" applyFill="0" applyBorder="0" applyAlignment="0" applyProtection="0">
      <alignment horizontal="left"/>
    </xf>
    <xf numFmtId="14" fontId="47" fillId="0" borderId="0" applyNumberFormat="0" applyFill="0" applyBorder="0" applyAlignment="0" applyProtection="0">
      <alignment horizontal="left"/>
    </xf>
    <xf numFmtId="0" fontId="3" fillId="0" borderId="0"/>
    <xf numFmtId="4" fontId="48" fillId="0" borderId="16" applyNumberFormat="0" applyProtection="0">
      <alignment horizontal="right" vertical="center"/>
    </xf>
    <xf numFmtId="0" fontId="17" fillId="0" borderId="0">
      <alignment vertical="top"/>
    </xf>
    <xf numFmtId="0" fontId="49" fillId="0" borderId="0">
      <alignment horizontal="left" vertical="center"/>
    </xf>
    <xf numFmtId="0" fontId="50" fillId="0" borderId="0" applyNumberFormat="0" applyFill="0" applyBorder="0" applyProtection="0">
      <alignment vertical="center"/>
    </xf>
    <xf numFmtId="40" fontId="51" fillId="0" borderId="0" applyBorder="0">
      <alignment horizontal="right"/>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4" fontId="3" fillId="0" borderId="0" applyFont="0" applyFill="0" applyBorder="0" applyAlignment="0" applyProtection="0"/>
    <xf numFmtId="165" fontId="3" fillId="0" borderId="0" applyFont="0" applyFill="0" applyBorder="0" applyAlignment="0" applyProtection="0"/>
    <xf numFmtId="0" fontId="54" fillId="22" borderId="0" applyFont="0" applyFill="0">
      <alignment horizontal="center"/>
    </xf>
    <xf numFmtId="172" fontId="3" fillId="0" borderId="0" applyFont="0" applyFill="0" applyBorder="0" applyAlignment="0" applyProtection="0"/>
    <xf numFmtId="173" fontId="3"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5"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3"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3" fillId="0" borderId="0"/>
    <xf numFmtId="0" fontId="6" fillId="7"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3" fillId="20" borderId="4" applyNumberFormat="0" applyAlignment="0" applyProtection="0"/>
    <xf numFmtId="169" fontId="12" fillId="0" borderId="0" applyFill="0" applyBorder="0" applyAlignment="0"/>
    <xf numFmtId="201" fontId="3" fillId="0" borderId="0" applyFill="0" applyBorder="0" applyAlignment="0"/>
    <xf numFmtId="0" fontId="9" fillId="3" borderId="0" applyNumberFormat="0" applyBorder="0" applyAlignment="0" applyProtection="0"/>
    <xf numFmtId="201" fontId="3" fillId="0" borderId="0" applyFill="0" applyBorder="0" applyAlignment="0"/>
    <xf numFmtId="169" fontId="12" fillId="0" borderId="0" applyFill="0" applyBorder="0" applyAlignment="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4" borderId="0" applyNumberFormat="0" applyBorder="0" applyAlignment="0" applyProtection="0"/>
    <xf numFmtId="0" fontId="3" fillId="0" borderId="0"/>
    <xf numFmtId="0" fontId="3" fillId="0" borderId="0"/>
    <xf numFmtId="0" fontId="6" fillId="5" borderId="0" applyNumberFormat="0" applyBorder="0" applyAlignment="0" applyProtection="0"/>
    <xf numFmtId="0" fontId="3" fillId="0" borderId="0"/>
    <xf numFmtId="0" fontId="6" fillId="8"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6" fillId="6" borderId="0" applyNumberFormat="0" applyBorder="0" applyAlignment="0" applyProtection="0"/>
    <xf numFmtId="0" fontId="3" fillId="0" borderId="0"/>
    <xf numFmtId="0" fontId="6" fillId="4" borderId="0" applyNumberFormat="0" applyBorder="0" applyAlignment="0" applyProtection="0"/>
    <xf numFmtId="0" fontId="6" fillId="4" borderId="0" applyNumberFormat="0" applyBorder="0" applyAlignment="0" applyProtection="0"/>
    <xf numFmtId="0" fontId="3" fillId="0" borderId="0"/>
    <xf numFmtId="0" fontId="6" fillId="7" borderId="0" applyNumberFormat="0" applyBorder="0" applyAlignment="0" applyProtection="0"/>
    <xf numFmtId="0" fontId="14" fillId="21" borderId="5" applyNumberFormat="0" applyAlignment="0" applyProtection="0"/>
    <xf numFmtId="0" fontId="5" fillId="0" borderId="0"/>
    <xf numFmtId="49" fontId="3" fillId="0" borderId="0" applyNumberFormat="0" applyFont="0" applyFill="0" applyBorder="0" applyAlignment="0" applyProtection="0"/>
    <xf numFmtId="0" fontId="6" fillId="10" borderId="0" applyNumberFormat="0" applyBorder="0" applyAlignment="0" applyProtection="0"/>
    <xf numFmtId="0" fontId="6" fillId="5" borderId="0" applyNumberFormat="0" applyBorder="0" applyAlignment="0" applyProtection="0"/>
    <xf numFmtId="0" fontId="3" fillId="0" borderId="0"/>
    <xf numFmtId="0" fontId="6" fillId="7" borderId="0" applyNumberFormat="0" applyBorder="0" applyAlignment="0" applyProtection="0"/>
    <xf numFmtId="0" fontId="3" fillId="0" borderId="0"/>
    <xf numFmtId="0" fontId="6" fillId="5" borderId="0" applyNumberFormat="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17"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5" fillId="0" borderId="0" applyNumberFormat="0" applyFill="0" applyBorder="0" applyAlignment="0" applyProtection="0"/>
    <xf numFmtId="0" fontId="3" fillId="0" borderId="0"/>
    <xf numFmtId="0" fontId="3" fillId="0" borderId="0"/>
    <xf numFmtId="0" fontId="3" fillId="0" borderId="0"/>
    <xf numFmtId="0" fontId="3" fillId="0" borderId="0"/>
    <xf numFmtId="0" fontId="27" fillId="4" borderId="0" applyNumberFormat="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7" borderId="4" applyNumberFormat="0" applyAlignment="0" applyProtection="0"/>
    <xf numFmtId="174" fontId="3" fillId="0" borderId="0"/>
    <xf numFmtId="174" fontId="3" fillId="0" borderId="0"/>
    <xf numFmtId="174" fontId="3" fillId="0" borderId="0"/>
    <xf numFmtId="174" fontId="3" fillId="0" borderId="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6" fillId="24" borderId="0" applyNumberFormat="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alignment vertical="top"/>
    </xf>
    <xf numFmtId="0" fontId="2" fillId="0" borderId="0"/>
    <xf numFmtId="0" fontId="2"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top"/>
    </xf>
    <xf numFmtId="0" fontId="5" fillId="0" borderId="0">
      <alignment vertical="top"/>
    </xf>
    <xf numFmtId="0" fontId="5" fillId="0" borderId="0">
      <alignment vertical="top"/>
    </xf>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38" fillId="20" borderId="14" applyNumberFormat="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lignment vertical="top"/>
    </xf>
    <xf numFmtId="0" fontId="3" fillId="0" borderId="0"/>
    <xf numFmtId="0" fontId="3" fillId="0" borderId="0"/>
    <xf numFmtId="0" fontId="3" fillId="0" borderId="0"/>
    <xf numFmtId="0" fontId="52" fillId="0" borderId="0" applyNumberFormat="0" applyFill="0" applyBorder="0" applyAlignment="0" applyProtection="0"/>
    <xf numFmtId="0" fontId="53" fillId="0" borderId="17" applyNumberFormat="0" applyFill="0" applyAlignment="0" applyProtection="0"/>
    <xf numFmtId="0" fontId="55" fillId="0" borderId="0" applyNumberFormat="0" applyFill="0" applyBorder="0" applyAlignment="0" applyProtection="0"/>
    <xf numFmtId="0" fontId="5" fillId="0" borderId="0"/>
    <xf numFmtId="0" fontId="1" fillId="0" borderId="0"/>
    <xf numFmtId="0" fontId="6" fillId="0" borderId="0"/>
    <xf numFmtId="0" fontId="5" fillId="0" borderId="0"/>
    <xf numFmtId="0" fontId="35" fillId="0" borderId="0"/>
  </cellStyleXfs>
  <cellXfs count="785">
    <xf numFmtId="0" fontId="0" fillId="0" borderId="0" xfId="0"/>
    <xf numFmtId="0" fontId="56" fillId="0" borderId="0" xfId="0" applyFont="1" applyFill="1" applyAlignment="1"/>
    <xf numFmtId="0" fontId="56" fillId="0" borderId="0" xfId="251" applyFont="1" applyFill="1" applyAlignment="1"/>
    <xf numFmtId="0" fontId="54" fillId="0" borderId="0" xfId="251" applyFont="1" applyFill="1"/>
    <xf numFmtId="0" fontId="56" fillId="0" borderId="0" xfId="251" applyFont="1" applyFill="1" applyAlignment="1">
      <alignment horizontal="center"/>
    </xf>
    <xf numFmtId="0" fontId="56" fillId="0" borderId="0" xfId="251" applyFont="1" applyFill="1"/>
    <xf numFmtId="0" fontId="57" fillId="0" borderId="0" xfId="251" applyFont="1" applyFill="1" applyAlignment="1">
      <alignment horizontal="center"/>
    </xf>
    <xf numFmtId="166" fontId="54" fillId="0" borderId="0" xfId="126" applyNumberFormat="1" applyFont="1" applyFill="1"/>
    <xf numFmtId="166" fontId="56" fillId="0" borderId="0" xfId="126" applyNumberFormat="1" applyFont="1" applyFill="1" applyAlignment="1">
      <alignment horizontal="center"/>
    </xf>
    <xf numFmtId="0" fontId="54" fillId="0" borderId="0" xfId="0" applyFont="1" applyFill="1" applyAlignment="1">
      <alignment horizontal="left"/>
    </xf>
    <xf numFmtId="43" fontId="54" fillId="0" borderId="0" xfId="126" applyFont="1" applyFill="1"/>
    <xf numFmtId="0" fontId="54" fillId="0" borderId="0" xfId="251" quotePrefix="1" applyFont="1" applyFill="1" applyAlignment="1">
      <alignment horizontal="center"/>
    </xf>
    <xf numFmtId="166" fontId="54" fillId="0" borderId="18" xfId="126" applyNumberFormat="1" applyFont="1" applyFill="1" applyBorder="1"/>
    <xf numFmtId="166" fontId="54" fillId="0" borderId="0" xfId="126" applyNumberFormat="1" applyFont="1" applyFill="1" applyBorder="1"/>
    <xf numFmtId="166" fontId="54" fillId="0" borderId="19" xfId="126" applyNumberFormat="1" applyFont="1" applyFill="1" applyBorder="1"/>
    <xf numFmtId="1" fontId="54" fillId="0" borderId="0" xfId="251" applyNumberFormat="1" applyFont="1" applyFill="1" applyAlignment="1">
      <alignment horizontal="center"/>
    </xf>
    <xf numFmtId="166" fontId="54" fillId="0" borderId="20" xfId="126" applyNumberFormat="1" applyFont="1" applyFill="1" applyBorder="1"/>
    <xf numFmtId="0" fontId="54" fillId="0" borderId="0" xfId="251" applyFont="1" applyFill="1" applyAlignment="1">
      <alignment horizontal="center"/>
    </xf>
    <xf numFmtId="166" fontId="56" fillId="0" borderId="0" xfId="126" applyNumberFormat="1" applyFont="1" applyFill="1"/>
    <xf numFmtId="49" fontId="56" fillId="0" borderId="0" xfId="251" applyNumberFormat="1" applyFont="1" applyFill="1"/>
    <xf numFmtId="166" fontId="54" fillId="0" borderId="21" xfId="126" applyNumberFormat="1" applyFont="1" applyFill="1" applyBorder="1"/>
    <xf numFmtId="49" fontId="54" fillId="0" borderId="0" xfId="251" applyNumberFormat="1" applyFont="1" applyFill="1"/>
    <xf numFmtId="166" fontId="54" fillId="0" borderId="0" xfId="251" applyNumberFormat="1" applyFont="1" applyFill="1" applyAlignment="1">
      <alignment horizontal="center"/>
    </xf>
    <xf numFmtId="166" fontId="54" fillId="0" borderId="22" xfId="126" applyNumberFormat="1" applyFont="1" applyFill="1" applyBorder="1"/>
    <xf numFmtId="166" fontId="56" fillId="0" borderId="0" xfId="126" applyNumberFormat="1" applyFont="1" applyFill="1" applyBorder="1"/>
    <xf numFmtId="49" fontId="54" fillId="0" borderId="0" xfId="126" applyNumberFormat="1" applyFont="1" applyFill="1"/>
    <xf numFmtId="49" fontId="54" fillId="0" borderId="0" xfId="251" applyNumberFormat="1" applyFont="1" applyFill="1" applyAlignment="1">
      <alignment horizontal="center"/>
    </xf>
    <xf numFmtId="166" fontId="58" fillId="0" borderId="0" xfId="126" applyNumberFormat="1" applyFont="1" applyFill="1"/>
    <xf numFmtId="166" fontId="54" fillId="0" borderId="0" xfId="126" quotePrefix="1" applyNumberFormat="1" applyFont="1" applyFill="1" applyAlignment="1">
      <alignment horizontal="center"/>
    </xf>
    <xf numFmtId="166" fontId="54" fillId="0" borderId="0" xfId="126" applyNumberFormat="1" applyFont="1" applyFill="1" applyAlignment="1">
      <alignment horizontal="center"/>
    </xf>
    <xf numFmtId="0" fontId="56" fillId="0" borderId="0" xfId="219" applyFont="1" applyFill="1" applyAlignment="1">
      <alignment horizontal="center"/>
    </xf>
    <xf numFmtId="0" fontId="54" fillId="0" borderId="0" xfId="162" applyNumberFormat="1" applyFont="1" applyAlignment="1"/>
    <xf numFmtId="43" fontId="54" fillId="0" borderId="0" xfId="126" applyNumberFormat="1" applyFont="1" applyFill="1" applyBorder="1"/>
    <xf numFmtId="0" fontId="56" fillId="0" borderId="0" xfId="0" applyFont="1"/>
    <xf numFmtId="0" fontId="56" fillId="0" borderId="0" xfId="217" applyFont="1" applyFill="1" applyAlignment="1"/>
    <xf numFmtId="166" fontId="56" fillId="0" borderId="0" xfId="217" applyNumberFormat="1" applyFont="1" applyFill="1" applyAlignment="1"/>
    <xf numFmtId="0" fontId="54" fillId="0" borderId="0" xfId="217" applyFont="1" applyFill="1" applyAlignment="1"/>
    <xf numFmtId="0" fontId="56" fillId="0" borderId="0" xfId="251" applyFont="1" applyAlignment="1">
      <alignment horizontal="left"/>
    </xf>
    <xf numFmtId="166" fontId="56" fillId="0" borderId="0" xfId="217" quotePrefix="1" applyNumberFormat="1" applyFont="1" applyFill="1" applyAlignment="1"/>
    <xf numFmtId="0" fontId="56" fillId="0" borderId="0" xfId="219" applyFont="1" applyAlignment="1">
      <alignment horizontal="centerContinuous" vertical="center" wrapText="1"/>
    </xf>
    <xf numFmtId="0" fontId="61" fillId="0" borderId="0" xfId="251" applyFont="1" applyFill="1" applyAlignment="1">
      <alignment horizontal="center"/>
    </xf>
    <xf numFmtId="0" fontId="61" fillId="0" borderId="0" xfId="251" quotePrefix="1" applyFont="1" applyFill="1" applyAlignment="1">
      <alignment horizontal="center"/>
    </xf>
    <xf numFmtId="0" fontId="61" fillId="0" borderId="0" xfId="251" applyFont="1" applyAlignment="1">
      <alignment horizontal="center"/>
    </xf>
    <xf numFmtId="0" fontId="61" fillId="0" borderId="0" xfId="126" applyNumberFormat="1" applyFont="1" applyAlignment="1">
      <alignment horizontal="center"/>
    </xf>
    <xf numFmtId="0" fontId="61" fillId="0" borderId="0" xfId="251" quotePrefix="1" applyFont="1" applyAlignment="1">
      <alignment horizontal="center"/>
    </xf>
    <xf numFmtId="0" fontId="56" fillId="0" borderId="0" xfId="217" applyNumberFormat="1" applyFont="1" applyFill="1" applyAlignment="1"/>
    <xf numFmtId="166" fontId="54" fillId="0" borderId="0" xfId="217" applyNumberFormat="1" applyFont="1" applyFill="1" applyAlignment="1"/>
    <xf numFmtId="166" fontId="54" fillId="0" borderId="0" xfId="217" applyNumberFormat="1" applyFont="1" applyFill="1" applyBorder="1" applyAlignment="1"/>
    <xf numFmtId="0" fontId="54" fillId="0" borderId="0" xfId="217" applyFont="1" applyFill="1" applyAlignment="1">
      <alignment horizontal="center"/>
    </xf>
    <xf numFmtId="166" fontId="54" fillId="0" borderId="0" xfId="137" applyNumberFormat="1" applyFont="1" applyFill="1" applyBorder="1"/>
    <xf numFmtId="0" fontId="56" fillId="0" borderId="0" xfId="218" applyFont="1" applyFill="1" applyAlignment="1">
      <alignment horizontal="center" vertical="center"/>
    </xf>
    <xf numFmtId="0" fontId="54" fillId="0" borderId="0" xfId="217" quotePrefix="1" applyFont="1" applyFill="1" applyAlignment="1">
      <alignment horizontal="left"/>
    </xf>
    <xf numFmtId="0" fontId="54" fillId="0" borderId="0" xfId="217" quotePrefix="1" applyFont="1" applyFill="1" applyAlignment="1">
      <alignment horizontal="center"/>
    </xf>
    <xf numFmtId="166" fontId="54" fillId="0" borderId="2" xfId="137" applyNumberFormat="1" applyFont="1" applyFill="1" applyBorder="1"/>
    <xf numFmtId="0" fontId="54" fillId="0" borderId="0" xfId="217" applyFont="1" applyFill="1" applyAlignment="1">
      <alignment horizontal="left"/>
    </xf>
    <xf numFmtId="0" fontId="54" fillId="0" borderId="0" xfId="217" applyFont="1" applyFill="1" applyBorder="1" applyAlignment="1"/>
    <xf numFmtId="166" fontId="54" fillId="0" borderId="0" xfId="137" applyNumberFormat="1" applyFont="1" applyFill="1"/>
    <xf numFmtId="43" fontId="54" fillId="0" borderId="0" xfId="217" applyNumberFormat="1" applyFont="1" applyFill="1" applyAlignment="1"/>
    <xf numFmtId="166" fontId="54" fillId="0" borderId="21" xfId="217" applyNumberFormat="1" applyFont="1" applyFill="1" applyBorder="1" applyAlignment="1"/>
    <xf numFmtId="43" fontId="54" fillId="0" borderId="0" xfId="217" applyNumberFormat="1" applyFont="1" applyFill="1" applyBorder="1" applyAlignment="1"/>
    <xf numFmtId="0" fontId="56" fillId="0" borderId="0" xfId="218" applyFont="1" applyFill="1" applyAlignment="1"/>
    <xf numFmtId="0" fontId="60" fillId="0" borderId="0" xfId="218" applyFont="1" applyFill="1" applyAlignment="1"/>
    <xf numFmtId="166" fontId="56" fillId="0" borderId="0" xfId="218" applyNumberFormat="1" applyFont="1" applyFill="1" applyAlignment="1"/>
    <xf numFmtId="0" fontId="54" fillId="0" borderId="0" xfId="218" applyFont="1" applyFill="1" applyAlignment="1"/>
    <xf numFmtId="0" fontId="62" fillId="0" borderId="0" xfId="218" applyFont="1" applyFill="1" applyAlignment="1"/>
    <xf numFmtId="0" fontId="58" fillId="0" borderId="0" xfId="218" applyFont="1" applyFill="1" applyAlignment="1"/>
    <xf numFmtId="0" fontId="60" fillId="0" borderId="0" xfId="218" applyNumberFormat="1" applyFont="1" applyAlignment="1"/>
    <xf numFmtId="166" fontId="56" fillId="0" borderId="0" xfId="218" applyNumberFormat="1" applyFont="1" applyFill="1" applyAlignment="1">
      <alignment horizontal="center"/>
    </xf>
    <xf numFmtId="0" fontId="62" fillId="0" borderId="0" xfId="218" applyNumberFormat="1" applyFont="1" applyAlignment="1"/>
    <xf numFmtId="166" fontId="54" fillId="0" borderId="0" xfId="218" applyNumberFormat="1" applyFont="1" applyFill="1" applyAlignment="1">
      <alignment horizontal="center"/>
    </xf>
    <xf numFmtId="0" fontId="63" fillId="0" borderId="0" xfId="218" applyFont="1" applyFill="1" applyAlignment="1"/>
    <xf numFmtId="0" fontId="54" fillId="0" borderId="0" xfId="218" applyFont="1" applyFill="1" applyAlignment="1">
      <alignment horizontal="center"/>
    </xf>
    <xf numFmtId="166" fontId="54" fillId="0" borderId="21" xfId="218" applyNumberFormat="1" applyFont="1" applyFill="1" applyBorder="1" applyAlignment="1"/>
    <xf numFmtId="166" fontId="54" fillId="0" borderId="0" xfId="218" applyNumberFormat="1" applyFont="1" applyFill="1" applyBorder="1" applyAlignment="1"/>
    <xf numFmtId="166" fontId="54" fillId="0" borderId="0" xfId="218" applyNumberFormat="1" applyFont="1" applyFill="1" applyAlignment="1"/>
    <xf numFmtId="0" fontId="56" fillId="0" borderId="0" xfId="218" applyFont="1" applyFill="1" applyAlignment="1">
      <alignment horizontal="center"/>
    </xf>
    <xf numFmtId="0" fontId="54" fillId="0" borderId="0" xfId="218" applyFont="1" applyFill="1">
      <alignment vertical="top"/>
    </xf>
    <xf numFmtId="0" fontId="58" fillId="0" borderId="0" xfId="218" applyFont="1" applyFill="1">
      <alignment vertical="top"/>
    </xf>
    <xf numFmtId="0" fontId="56" fillId="0" borderId="0" xfId="218" applyFont="1" applyFill="1">
      <alignment vertical="top"/>
    </xf>
    <xf numFmtId="37" fontId="56" fillId="0" borderId="0" xfId="0" applyNumberFormat="1" applyFont="1" applyFill="1" applyAlignment="1" applyProtection="1"/>
    <xf numFmtId="37" fontId="54" fillId="0" borderId="0" xfId="0" applyNumberFormat="1" applyFont="1" applyProtection="1"/>
    <xf numFmtId="0" fontId="54" fillId="0" borderId="0" xfId="0" applyFont="1"/>
    <xf numFmtId="37" fontId="56" fillId="0" borderId="0" xfId="0" applyNumberFormat="1" applyFont="1" applyFill="1" applyAlignment="1" applyProtection="1">
      <alignment vertical="top"/>
    </xf>
    <xf numFmtId="37" fontId="54" fillId="0" borderId="0" xfId="0" applyNumberFormat="1" applyFont="1" applyFill="1" applyProtection="1"/>
    <xf numFmtId="0" fontId="54" fillId="0" borderId="0" xfId="0" applyFont="1" applyFill="1"/>
    <xf numFmtId="166" fontId="12" fillId="0" borderId="0" xfId="126" applyNumberFormat="1" applyFont="1" applyFill="1"/>
    <xf numFmtId="37" fontId="54" fillId="0" borderId="0" xfId="0" applyNumberFormat="1" applyFont="1" applyFill="1" applyAlignment="1" applyProtection="1">
      <alignment horizontal="left"/>
    </xf>
    <xf numFmtId="0" fontId="54" fillId="0" borderId="0" xfId="246" applyFont="1" applyFill="1"/>
    <xf numFmtId="166" fontId="54" fillId="0" borderId="0" xfId="246" applyNumberFormat="1" applyFont="1" applyFill="1"/>
    <xf numFmtId="0" fontId="54" fillId="0" borderId="0" xfId="251" applyFont="1"/>
    <xf numFmtId="0" fontId="56" fillId="0" borderId="0" xfId="219" applyFont="1" applyFill="1" applyAlignment="1"/>
    <xf numFmtId="0" fontId="60" fillId="0" borderId="0" xfId="219" applyFont="1" applyFill="1" applyAlignment="1"/>
    <xf numFmtId="0" fontId="54" fillId="0" borderId="0" xfId="219" applyFont="1" applyFill="1" applyAlignment="1"/>
    <xf numFmtId="0" fontId="62" fillId="0" borderId="0" xfId="219" applyFont="1" applyFill="1" applyAlignment="1"/>
    <xf numFmtId="0" fontId="56" fillId="0" borderId="0" xfId="251" applyFont="1" applyFill="1" applyAlignment="1">
      <alignment horizontal="left"/>
    </xf>
    <xf numFmtId="0" fontId="56" fillId="0" borderId="0" xfId="219" applyFont="1" applyFill="1" applyAlignment="1">
      <alignment vertical="center"/>
    </xf>
    <xf numFmtId="0" fontId="33" fillId="0" borderId="0" xfId="219" applyFont="1" applyAlignment="1">
      <alignment vertical="center"/>
    </xf>
    <xf numFmtId="0" fontId="60" fillId="0" borderId="0" xfId="219" applyNumberFormat="1" applyFont="1" applyAlignment="1"/>
    <xf numFmtId="0" fontId="56" fillId="0" borderId="0" xfId="219" applyFont="1" applyAlignment="1">
      <alignment horizontal="center"/>
    </xf>
    <xf numFmtId="0" fontId="58" fillId="0" borderId="0" xfId="219" applyFont="1" applyFill="1" applyAlignment="1"/>
    <xf numFmtId="166" fontId="54" fillId="0" borderId="0" xfId="139" applyNumberFormat="1" applyFont="1" applyFill="1" applyAlignment="1">
      <alignment horizontal="center"/>
    </xf>
    <xf numFmtId="166" fontId="54" fillId="0" borderId="0" xfId="219" applyNumberFormat="1" applyFont="1" applyFill="1" applyAlignment="1">
      <alignment horizontal="center"/>
    </xf>
    <xf numFmtId="166" fontId="54" fillId="0" borderId="0" xfId="219" applyNumberFormat="1" applyFont="1" applyFill="1" applyAlignment="1"/>
    <xf numFmtId="166" fontId="54" fillId="0" borderId="0" xfId="139" applyNumberFormat="1" applyFont="1" applyFill="1"/>
    <xf numFmtId="166" fontId="56" fillId="0" borderId="0" xfId="219" applyNumberFormat="1" applyFont="1" applyFill="1" applyAlignment="1">
      <alignment horizontal="center"/>
    </xf>
    <xf numFmtId="166" fontId="35" fillId="0" borderId="0" xfId="126" applyNumberFormat="1" applyFont="1" applyBorder="1"/>
    <xf numFmtId="0" fontId="54" fillId="0" borderId="0" xfId="219" applyFont="1" applyFill="1" applyAlignment="1">
      <alignment horizontal="left"/>
    </xf>
    <xf numFmtId="166" fontId="54" fillId="0" borderId="21" xfId="139" applyNumberFormat="1" applyFont="1" applyFill="1" applyBorder="1"/>
    <xf numFmtId="166" fontId="54" fillId="0" borderId="21" xfId="219" applyNumberFormat="1" applyFont="1" applyFill="1" applyBorder="1" applyAlignment="1"/>
    <xf numFmtId="0" fontId="63" fillId="0" borderId="0" xfId="219" applyFont="1" applyFill="1" applyAlignment="1"/>
    <xf numFmtId="166" fontId="63" fillId="0" borderId="0" xfId="219" applyNumberFormat="1" applyFont="1" applyFill="1" applyAlignment="1"/>
    <xf numFmtId="166" fontId="54" fillId="0" borderId="21" xfId="139" applyNumberFormat="1" applyFont="1" applyFill="1" applyBorder="1" applyAlignment="1">
      <alignment horizontal="center"/>
    </xf>
    <xf numFmtId="0" fontId="62" fillId="0" borderId="0" xfId="219" applyFont="1" applyFill="1" applyAlignment="1">
      <alignment vertical="center"/>
    </xf>
    <xf numFmtId="0" fontId="56" fillId="0" borderId="0" xfId="219" applyFont="1" applyFill="1" applyAlignment="1">
      <alignment horizontal="center" vertical="center"/>
    </xf>
    <xf numFmtId="0" fontId="54" fillId="0" borderId="0" xfId="219" applyFont="1" applyFill="1">
      <alignment vertical="top"/>
    </xf>
    <xf numFmtId="0" fontId="58" fillId="0" borderId="0" xfId="219" applyFont="1" applyFill="1">
      <alignment vertical="top"/>
    </xf>
    <xf numFmtId="0" fontId="56" fillId="0" borderId="0" xfId="219" applyFont="1" applyFill="1">
      <alignment vertical="top"/>
    </xf>
    <xf numFmtId="0" fontId="60" fillId="0" borderId="0" xfId="219" applyFont="1" applyFill="1" applyAlignment="1">
      <alignment vertical="center"/>
    </xf>
    <xf numFmtId="0" fontId="50" fillId="0" borderId="1" xfId="0" applyNumberFormat="1" applyFont="1" applyBorder="1" applyAlignment="1">
      <alignment horizontal="center" wrapText="1"/>
    </xf>
    <xf numFmtId="0" fontId="54" fillId="0" borderId="0" xfId="251" applyFont="1" applyAlignment="1">
      <alignment horizontal="center"/>
    </xf>
    <xf numFmtId="0" fontId="54" fillId="0" borderId="0" xfId="162" applyNumberFormat="1" applyFont="1" applyAlignment="1">
      <alignment horizontal="left"/>
    </xf>
    <xf numFmtId="0" fontId="57" fillId="0" borderId="0" xfId="251" applyFont="1" applyAlignment="1">
      <alignment horizontal="center"/>
    </xf>
    <xf numFmtId="166" fontId="54" fillId="0" borderId="23" xfId="126" applyNumberFormat="1" applyFont="1" applyFill="1" applyBorder="1"/>
    <xf numFmtId="0" fontId="54" fillId="0" borderId="0" xfId="162" applyNumberFormat="1" applyFont="1" applyAlignment="1">
      <alignment horizontal="left" indent="1"/>
    </xf>
    <xf numFmtId="0" fontId="56" fillId="0" borderId="0" xfId="126" applyNumberFormat="1" applyFont="1" applyAlignment="1"/>
    <xf numFmtId="43" fontId="54" fillId="0" borderId="0" xfId="126" applyFont="1"/>
    <xf numFmtId="0" fontId="56" fillId="0" borderId="0" xfId="251" applyFont="1"/>
    <xf numFmtId="0" fontId="54" fillId="0" borderId="0" xfId="126" applyNumberFormat="1" applyFont="1" applyFill="1" applyAlignment="1">
      <alignment horizontal="center"/>
    </xf>
    <xf numFmtId="0" fontId="54" fillId="0" borderId="0" xfId="251" applyFont="1" applyAlignment="1">
      <alignment horizontal="left"/>
    </xf>
    <xf numFmtId="49" fontId="54" fillId="0" borderId="0" xfId="251" quotePrefix="1" applyNumberFormat="1" applyFont="1" applyAlignment="1">
      <alignment horizontal="center"/>
    </xf>
    <xf numFmtId="166" fontId="54" fillId="0" borderId="0" xfId="126" quotePrefix="1" applyNumberFormat="1" applyFont="1" applyFill="1"/>
    <xf numFmtId="0" fontId="54" fillId="0" borderId="0" xfId="251" applyFont="1" applyAlignment="1">
      <alignment horizontal="center" vertical="center"/>
    </xf>
    <xf numFmtId="166" fontId="54" fillId="0" borderId="21" xfId="126" applyNumberFormat="1" applyFont="1" applyFill="1" applyBorder="1" applyAlignment="1">
      <alignment vertical="center"/>
    </xf>
    <xf numFmtId="49" fontId="56" fillId="0" borderId="0" xfId="251" applyNumberFormat="1" applyFont="1" applyAlignment="1">
      <alignment vertical="center"/>
    </xf>
    <xf numFmtId="0" fontId="56" fillId="0" borderId="0" xfId="251" applyFont="1" applyAlignment="1">
      <alignment vertical="center"/>
    </xf>
    <xf numFmtId="0" fontId="54" fillId="0" borderId="0" xfId="251" applyFont="1" applyAlignment="1">
      <alignment vertical="center"/>
    </xf>
    <xf numFmtId="166" fontId="54" fillId="0" borderId="0" xfId="126" applyNumberFormat="1" applyFont="1" applyFill="1" applyBorder="1" applyAlignment="1">
      <alignment vertical="center"/>
    </xf>
    <xf numFmtId="49" fontId="56" fillId="0" borderId="0" xfId="0" applyNumberFormat="1" applyFont="1" applyFill="1" applyAlignment="1" applyProtection="1">
      <alignment horizontal="center"/>
    </xf>
    <xf numFmtId="15" fontId="56" fillId="0" borderId="0" xfId="126" applyNumberFormat="1" applyFont="1" applyAlignment="1">
      <alignment horizontal="center"/>
    </xf>
    <xf numFmtId="166" fontId="54" fillId="0" borderId="0" xfId="126" applyNumberFormat="1" applyFont="1" applyFill="1" applyAlignment="1" applyProtection="1">
      <alignment horizontal="right"/>
    </xf>
    <xf numFmtId="0" fontId="56" fillId="0" borderId="0" xfId="251" quotePrefix="1" applyFont="1" applyAlignment="1">
      <alignment horizontal="center"/>
    </xf>
    <xf numFmtId="17" fontId="64" fillId="0" borderId="0" xfId="0" applyNumberFormat="1" applyFont="1" applyFill="1" applyBorder="1" applyAlignment="1">
      <alignment horizontal="center"/>
    </xf>
    <xf numFmtId="0" fontId="56" fillId="0" borderId="0" xfId="126" applyNumberFormat="1" applyFont="1" applyAlignment="1">
      <alignment horizontal="center"/>
    </xf>
    <xf numFmtId="37" fontId="54" fillId="0" borderId="0" xfId="0" applyNumberFormat="1" applyFont="1" applyFill="1" applyAlignment="1" applyProtection="1">
      <alignment horizontal="right"/>
    </xf>
    <xf numFmtId="166" fontId="54" fillId="0" borderId="18" xfId="126" applyNumberFormat="1" applyFont="1" applyFill="1" applyBorder="1" applyAlignment="1" applyProtection="1">
      <alignment horizontal="right"/>
    </xf>
    <xf numFmtId="166" fontId="54" fillId="0" borderId="19" xfId="126" applyNumberFormat="1" applyFont="1" applyFill="1" applyBorder="1" applyAlignment="1" applyProtection="1">
      <alignment horizontal="right"/>
    </xf>
    <xf numFmtId="166" fontId="54" fillId="0" borderId="20" xfId="126" applyNumberFormat="1" applyFont="1" applyFill="1" applyBorder="1" applyAlignment="1" applyProtection="1">
      <alignment horizontal="right"/>
    </xf>
    <xf numFmtId="166" fontId="54" fillId="0" borderId="0" xfId="126" applyNumberFormat="1" applyFont="1" applyFill="1" applyBorder="1" applyAlignment="1" applyProtection="1">
      <alignment horizontal="right" vertical="center"/>
    </xf>
    <xf numFmtId="166" fontId="54" fillId="0" borderId="0" xfId="126" applyNumberFormat="1" applyFont="1" applyFill="1" applyBorder="1" applyAlignment="1" applyProtection="1">
      <alignment horizontal="right"/>
    </xf>
    <xf numFmtId="166" fontId="54" fillId="0" borderId="2" xfId="126" applyNumberFormat="1" applyFont="1" applyFill="1" applyBorder="1" applyAlignment="1" applyProtection="1">
      <alignment horizontal="right" vertical="center"/>
    </xf>
    <xf numFmtId="0" fontId="54" fillId="0" borderId="0" xfId="0" applyFont="1" applyFill="1" applyAlignment="1">
      <alignment horizontal="left" indent="1"/>
    </xf>
    <xf numFmtId="166" fontId="54" fillId="0" borderId="0" xfId="126" applyNumberFormat="1" applyFont="1" applyFill="1" applyAlignment="1">
      <alignment horizontal="right"/>
    </xf>
    <xf numFmtId="0" fontId="54" fillId="29" borderId="0" xfId="0" applyFont="1" applyFill="1"/>
    <xf numFmtId="0" fontId="54" fillId="0" borderId="0" xfId="248" applyFont="1" applyFill="1" applyAlignment="1"/>
    <xf numFmtId="37" fontId="54" fillId="0" borderId="0" xfId="0" applyNumberFormat="1" applyFont="1" applyFill="1" applyBorder="1" applyAlignment="1" applyProtection="1">
      <alignment horizontal="right"/>
    </xf>
    <xf numFmtId="0" fontId="54" fillId="0" borderId="0" xfId="248" applyFont="1" applyFill="1" applyAlignment="1">
      <alignment horizontal="left" indent="1"/>
    </xf>
    <xf numFmtId="166" fontId="54" fillId="0" borderId="18" xfId="126" applyNumberFormat="1" applyFont="1" applyBorder="1"/>
    <xf numFmtId="166" fontId="54" fillId="0" borderId="19" xfId="126" applyNumberFormat="1" applyFont="1" applyBorder="1"/>
    <xf numFmtId="49" fontId="54" fillId="0" borderId="0" xfId="251" applyNumberFormat="1" applyFont="1" applyAlignment="1"/>
    <xf numFmtId="166" fontId="54" fillId="0" borderId="20" xfId="140" applyNumberFormat="1" applyFont="1" applyFill="1" applyBorder="1"/>
    <xf numFmtId="166" fontId="54" fillId="0" borderId="20" xfId="126" applyNumberFormat="1" applyFont="1" applyBorder="1"/>
    <xf numFmtId="166" fontId="54" fillId="0" borderId="0" xfId="0" applyNumberFormat="1" applyFont="1" applyFill="1"/>
    <xf numFmtId="166" fontId="54" fillId="0" borderId="0" xfId="0" applyNumberFormat="1" applyFont="1"/>
    <xf numFmtId="37" fontId="54" fillId="0" borderId="0" xfId="0" applyNumberFormat="1" applyFont="1" applyFill="1" applyAlignment="1" applyProtection="1"/>
    <xf numFmtId="166" fontId="54" fillId="0" borderId="21" xfId="126" applyNumberFormat="1" applyFont="1" applyFill="1" applyBorder="1" applyAlignment="1" applyProtection="1">
      <alignment horizontal="right"/>
    </xf>
    <xf numFmtId="166" fontId="54" fillId="0" borderId="0" xfId="126" applyNumberFormat="1" applyFont="1"/>
    <xf numFmtId="4" fontId="0" fillId="0" borderId="0" xfId="0" applyNumberFormat="1"/>
    <xf numFmtId="4" fontId="11" fillId="0" borderId="0" xfId="0" applyNumberFormat="1" applyFont="1"/>
    <xf numFmtId="0" fontId="11" fillId="0" borderId="0" xfId="0" applyFont="1"/>
    <xf numFmtId="4" fontId="11" fillId="0" borderId="21" xfId="0" applyNumberFormat="1" applyFont="1" applyBorder="1"/>
    <xf numFmtId="166" fontId="11" fillId="0" borderId="21" xfId="126" applyNumberFormat="1" applyFont="1" applyBorder="1"/>
    <xf numFmtId="4" fontId="11" fillId="30" borderId="0" xfId="0" applyNumberFormat="1" applyFont="1" applyFill="1"/>
    <xf numFmtId="4" fontId="0" fillId="30" borderId="0" xfId="0" applyNumberFormat="1" applyFill="1"/>
    <xf numFmtId="4" fontId="11" fillId="22" borderId="0" xfId="0" applyNumberFormat="1" applyFont="1" applyFill="1"/>
    <xf numFmtId="0" fontId="11" fillId="22" borderId="0" xfId="0" applyFont="1" applyFill="1"/>
    <xf numFmtId="4" fontId="11" fillId="31" borderId="0" xfId="0" applyNumberFormat="1" applyFont="1" applyFill="1"/>
    <xf numFmtId="4" fontId="0" fillId="31" borderId="0" xfId="0" applyNumberFormat="1" applyFill="1"/>
    <xf numFmtId="0" fontId="0" fillId="31" borderId="0" xfId="0" applyFill="1"/>
    <xf numFmtId="4" fontId="0" fillId="32" borderId="0" xfId="0" applyNumberFormat="1" applyFill="1"/>
    <xf numFmtId="4" fontId="11" fillId="32" borderId="0" xfId="0" applyNumberFormat="1" applyFont="1" applyFill="1"/>
    <xf numFmtId="166" fontId="11" fillId="0" borderId="0" xfId="0" applyNumberFormat="1" applyFont="1"/>
    <xf numFmtId="0" fontId="0" fillId="32" borderId="0" xfId="0" applyFill="1"/>
    <xf numFmtId="0" fontId="0" fillId="29" borderId="0" xfId="0" applyFill="1"/>
    <xf numFmtId="4" fontId="0" fillId="29" borderId="0" xfId="0" applyNumberFormat="1" applyFill="1"/>
    <xf numFmtId="0" fontId="0" fillId="30" borderId="0" xfId="0" applyFill="1"/>
    <xf numFmtId="166" fontId="54" fillId="30" borderId="0" xfId="126" applyNumberFormat="1" applyFont="1" applyFill="1"/>
    <xf numFmtId="0" fontId="56" fillId="0" borderId="0" xfId="252" applyFont="1" applyFill="1" applyAlignment="1">
      <alignment vertical="top"/>
    </xf>
    <xf numFmtId="0" fontId="56" fillId="0" borderId="0" xfId="252" quotePrefix="1" applyNumberFormat="1" applyFont="1" applyAlignment="1">
      <alignment horizontal="left" vertical="top"/>
    </xf>
    <xf numFmtId="0" fontId="54" fillId="0" borderId="0" xfId="0" applyFont="1" applyFill="1" applyAlignment="1">
      <alignment vertical="top"/>
    </xf>
    <xf numFmtId="0" fontId="54" fillId="0" borderId="0" xfId="252" applyFont="1" applyFill="1" applyBorder="1" applyAlignment="1">
      <alignment vertical="top"/>
    </xf>
    <xf numFmtId="0" fontId="54" fillId="0" borderId="0" xfId="252" applyFont="1" applyFill="1" applyAlignment="1">
      <alignment vertical="top"/>
    </xf>
    <xf numFmtId="0" fontId="56" fillId="0" borderId="0" xfId="126" quotePrefix="1" applyNumberFormat="1" applyFont="1" applyFill="1" applyAlignment="1">
      <alignment horizontal="left" vertical="top"/>
    </xf>
    <xf numFmtId="0" fontId="56" fillId="0" borderId="0" xfId="126" applyNumberFormat="1" applyFont="1" applyFill="1" applyAlignment="1">
      <alignment horizontal="left" vertical="top"/>
    </xf>
    <xf numFmtId="0" fontId="56" fillId="0" borderId="0" xfId="252" applyFont="1" applyFill="1" applyAlignment="1">
      <alignment horizontal="center"/>
    </xf>
    <xf numFmtId="0" fontId="54" fillId="0" borderId="0" xfId="247" applyFont="1" applyFill="1" applyAlignment="1"/>
    <xf numFmtId="0" fontId="54" fillId="0" borderId="0" xfId="250" applyFont="1" applyFill="1" applyAlignment="1"/>
    <xf numFmtId="0" fontId="56" fillId="0" borderId="0" xfId="247" applyNumberFormat="1" applyFont="1" applyBorder="1" applyAlignment="1"/>
    <xf numFmtId="0" fontId="54" fillId="0" borderId="0" xfId="250" applyNumberFormat="1" applyFont="1" applyFill="1" applyAlignment="1"/>
    <xf numFmtId="0" fontId="56" fillId="0" borderId="0" xfId="247" applyFont="1" applyFill="1" applyAlignment="1"/>
    <xf numFmtId="0" fontId="56" fillId="0" borderId="0" xfId="252" applyFont="1" applyFill="1" applyAlignment="1"/>
    <xf numFmtId="0" fontId="56" fillId="0" borderId="0" xfId="252" applyFont="1" applyFill="1" applyAlignment="1">
      <alignment horizontal="centerContinuous"/>
    </xf>
    <xf numFmtId="0" fontId="54" fillId="0" borderId="0" xfId="252" applyFont="1" applyFill="1"/>
    <xf numFmtId="0" fontId="54" fillId="0" borderId="0" xfId="252" applyNumberFormat="1" applyFont="1" applyFill="1" applyAlignment="1">
      <alignment horizontal="left" vertical="top"/>
    </xf>
    <xf numFmtId="0" fontId="56" fillId="0" borderId="0" xfId="252" applyFont="1" applyFill="1" applyAlignment="1">
      <alignment horizontal="center" vertical="center" wrapText="1"/>
    </xf>
    <xf numFmtId="192" fontId="54" fillId="0" borderId="0" xfId="252" applyNumberFormat="1" applyFont="1" applyFill="1" applyAlignment="1">
      <alignment vertical="top"/>
    </xf>
    <xf numFmtId="0" fontId="54" fillId="0" borderId="0" xfId="252" applyFont="1"/>
    <xf numFmtId="0" fontId="56" fillId="0" borderId="0" xfId="252" applyFont="1" applyFill="1" applyBorder="1" applyAlignment="1"/>
    <xf numFmtId="1" fontId="56" fillId="0" borderId="0" xfId="250" quotePrefix="1" applyNumberFormat="1" applyFont="1" applyFill="1" applyAlignment="1">
      <alignment horizontal="left"/>
    </xf>
    <xf numFmtId="1" fontId="56" fillId="0" borderId="0" xfId="126" applyNumberFormat="1" applyFont="1" applyFill="1" applyAlignment="1">
      <alignment horizontal="left"/>
    </xf>
    <xf numFmtId="0" fontId="56" fillId="0" borderId="0" xfId="252" applyFont="1" applyFill="1"/>
    <xf numFmtId="0" fontId="56" fillId="0" borderId="0" xfId="252" applyFont="1"/>
    <xf numFmtId="0" fontId="54" fillId="0" borderId="0" xfId="0" applyFont="1" applyAlignment="1"/>
    <xf numFmtId="0" fontId="54" fillId="0" borderId="0" xfId="0" applyFont="1" applyFill="1" applyAlignment="1">
      <alignment horizontal="centerContinuous"/>
    </xf>
    <xf numFmtId="0" fontId="54" fillId="0" borderId="0" xfId="252" applyFont="1" applyFill="1" applyAlignment="1">
      <alignment horizontal="centerContinuous"/>
    </xf>
    <xf numFmtId="49" fontId="54" fillId="0" borderId="0" xfId="252" applyNumberFormat="1" applyFont="1" applyFill="1" applyAlignment="1">
      <alignment horizontal="left" vertical="top"/>
    </xf>
    <xf numFmtId="1" fontId="56" fillId="0" borderId="0" xfId="249" applyNumberFormat="1" applyFont="1" applyFill="1" applyAlignment="1">
      <alignment horizontal="left" vertical="top"/>
    </xf>
    <xf numFmtId="0" fontId="56" fillId="0" borderId="0" xfId="252" applyFont="1" applyFill="1" applyBorder="1" applyAlignment="1">
      <alignment horizontal="center"/>
    </xf>
    <xf numFmtId="0" fontId="54" fillId="0" borderId="0" xfId="252" applyFont="1" applyFill="1" applyBorder="1"/>
    <xf numFmtId="0" fontId="57" fillId="0" borderId="0" xfId="252" applyFont="1" applyAlignment="1">
      <alignment horizontal="center"/>
    </xf>
    <xf numFmtId="166" fontId="56" fillId="0" borderId="0" xfId="126" applyNumberFormat="1" applyFont="1" applyFill="1" applyAlignment="1">
      <alignment vertical="top"/>
    </xf>
    <xf numFmtId="49" fontId="54" fillId="0" borderId="0" xfId="126" applyNumberFormat="1" applyFont="1" applyFill="1" applyAlignment="1">
      <alignment horizontal="centerContinuous"/>
    </xf>
    <xf numFmtId="166" fontId="54" fillId="0" borderId="0" xfId="126" applyNumberFormat="1" applyFont="1" applyFill="1" applyAlignment="1">
      <alignment horizontal="centerContinuous"/>
    </xf>
    <xf numFmtId="166" fontId="56" fillId="0" borderId="0" xfId="126" applyNumberFormat="1" applyFont="1" applyFill="1" applyAlignment="1">
      <alignment horizontal="centerContinuous"/>
    </xf>
    <xf numFmtId="0" fontId="57" fillId="0" borderId="0" xfId="252" applyFont="1" applyFill="1" applyAlignment="1">
      <alignment horizontal="center"/>
    </xf>
    <xf numFmtId="0" fontId="54" fillId="0" borderId="0" xfId="252" quotePrefix="1" applyFont="1" applyFill="1" applyAlignment="1">
      <alignment horizontal="left"/>
    </xf>
    <xf numFmtId="0" fontId="56" fillId="0" borderId="0" xfId="0" applyFont="1" applyFill="1"/>
    <xf numFmtId="166" fontId="54" fillId="0" borderId="0" xfId="252" applyNumberFormat="1" applyFont="1" applyFill="1"/>
    <xf numFmtId="1" fontId="54" fillId="0" borderId="0" xfId="252" applyNumberFormat="1" applyFont="1" applyFill="1"/>
    <xf numFmtId="0" fontId="57" fillId="0" borderId="0" xfId="252" applyFont="1"/>
    <xf numFmtId="166" fontId="57" fillId="0" borderId="0" xfId="126" applyNumberFormat="1" applyFont="1"/>
    <xf numFmtId="0" fontId="56" fillId="0" borderId="0" xfId="251" applyFont="1" applyFill="1" applyAlignment="1">
      <alignment vertical="top"/>
    </xf>
    <xf numFmtId="0" fontId="56" fillId="0" borderId="0" xfId="251" applyNumberFormat="1" applyFont="1" applyFill="1" applyAlignment="1">
      <alignment horizontal="left" vertical="top"/>
    </xf>
    <xf numFmtId="0" fontId="54" fillId="30" borderId="0" xfId="0" applyFont="1" applyFill="1"/>
    <xf numFmtId="188" fontId="56" fillId="0" borderId="0" xfId="249" applyNumberFormat="1" applyFont="1" applyFill="1" applyAlignment="1">
      <alignment horizontal="left" vertical="top"/>
    </xf>
    <xf numFmtId="0" fontId="54" fillId="0" borderId="0" xfId="0" applyFont="1" applyAlignment="1">
      <alignment horizontal="left" indent="1"/>
    </xf>
    <xf numFmtId="4" fontId="54" fillId="33" borderId="0" xfId="0" applyNumberFormat="1" applyFont="1" applyFill="1"/>
    <xf numFmtId="0" fontId="54" fillId="33" borderId="0" xfId="0" applyFont="1" applyFill="1"/>
    <xf numFmtId="4" fontId="54" fillId="0" borderId="0" xfId="0" applyNumberFormat="1" applyFont="1"/>
    <xf numFmtId="4" fontId="54" fillId="30" borderId="0" xfId="0" applyNumberFormat="1" applyFont="1" applyFill="1"/>
    <xf numFmtId="4" fontId="54" fillId="29" borderId="0" xfId="0" applyNumberFormat="1" applyFont="1" applyFill="1"/>
    <xf numFmtId="4" fontId="56" fillId="30" borderId="0" xfId="0" applyNumberFormat="1" applyFont="1" applyFill="1"/>
    <xf numFmtId="166" fontId="56" fillId="0" borderId="21" xfId="126" applyNumberFormat="1" applyFont="1" applyBorder="1"/>
    <xf numFmtId="0" fontId="54" fillId="0" borderId="0" xfId="251" applyFont="1" applyFill="1" applyAlignment="1">
      <alignment vertical="top"/>
    </xf>
    <xf numFmtId="0" fontId="54" fillId="0" borderId="0" xfId="251" applyNumberFormat="1" applyFont="1" applyFill="1" applyAlignment="1">
      <alignment horizontal="left" vertical="top" wrapText="1"/>
    </xf>
    <xf numFmtId="0" fontId="54" fillId="0" borderId="0" xfId="251" applyNumberFormat="1" applyFont="1" applyFill="1" applyAlignment="1">
      <alignment horizontal="left" vertical="top"/>
    </xf>
    <xf numFmtId="0" fontId="54" fillId="0" borderId="0" xfId="252" applyNumberFormat="1" applyFont="1" applyFill="1" applyAlignment="1">
      <alignment vertical="top"/>
    </xf>
    <xf numFmtId="0" fontId="56" fillId="0" borderId="0" xfId="252" applyNumberFormat="1" applyFont="1" applyFill="1" applyAlignment="1">
      <alignment horizontal="left" vertical="top"/>
    </xf>
    <xf numFmtId="43" fontId="54" fillId="0" borderId="0" xfId="252" applyNumberFormat="1" applyFont="1" applyFill="1" applyAlignment="1">
      <alignment vertical="top"/>
    </xf>
    <xf numFmtId="0" fontId="54" fillId="0" borderId="0" xfId="252" applyFont="1" applyFill="1" applyBorder="1" applyAlignment="1"/>
    <xf numFmtId="192" fontId="54" fillId="0" borderId="0" xfId="252" applyNumberFormat="1" applyFont="1" applyFill="1" applyAlignment="1">
      <alignment horizontal="left" vertical="top"/>
    </xf>
    <xf numFmtId="41" fontId="54" fillId="0" borderId="0" xfId="126" applyNumberFormat="1" applyFont="1" applyFill="1" applyAlignment="1">
      <alignment horizontal="left" vertical="center"/>
    </xf>
    <xf numFmtId="0" fontId="56" fillId="0" borderId="0" xfId="252" applyNumberFormat="1" applyFont="1" applyFill="1" applyAlignment="1">
      <alignment vertical="top"/>
    </xf>
    <xf numFmtId="49" fontId="56" fillId="0" borderId="0" xfId="252" applyNumberFormat="1" applyFont="1" applyFill="1" applyAlignment="1">
      <alignment horizontal="left" vertical="top"/>
    </xf>
    <xf numFmtId="49" fontId="56" fillId="0" borderId="0" xfId="252" quotePrefix="1" applyNumberFormat="1" applyFont="1" applyFill="1" applyAlignment="1">
      <alignment horizontal="left" vertical="top"/>
    </xf>
    <xf numFmtId="166" fontId="57" fillId="0" borderId="0" xfId="126" applyNumberFormat="1" applyFont="1" applyFill="1"/>
    <xf numFmtId="166" fontId="54" fillId="0" borderId="18" xfId="137" applyNumberFormat="1" applyFont="1" applyFill="1" applyBorder="1"/>
    <xf numFmtId="166" fontId="54" fillId="0" borderId="19" xfId="137" applyNumberFormat="1" applyFont="1" applyFill="1" applyBorder="1"/>
    <xf numFmtId="166" fontId="54" fillId="0" borderId="20" xfId="137" applyNumberFormat="1" applyFont="1" applyFill="1" applyBorder="1"/>
    <xf numFmtId="43" fontId="54" fillId="0" borderId="22" xfId="126" applyNumberFormat="1" applyFont="1" applyFill="1" applyBorder="1"/>
    <xf numFmtId="166" fontId="54" fillId="0" borderId="18" xfId="217" applyNumberFormat="1" applyFont="1" applyFill="1" applyBorder="1" applyAlignment="1"/>
    <xf numFmtId="166" fontId="54" fillId="0" borderId="19" xfId="217" applyNumberFormat="1" applyFont="1" applyFill="1" applyBorder="1" applyAlignment="1"/>
    <xf numFmtId="166" fontId="54" fillId="0" borderId="23" xfId="137" applyNumberFormat="1" applyFont="1" applyFill="1" applyBorder="1"/>
    <xf numFmtId="166" fontId="54" fillId="0" borderId="23" xfId="217" applyNumberFormat="1" applyFont="1" applyFill="1" applyBorder="1" applyAlignment="1"/>
    <xf numFmtId="0" fontId="56" fillId="0" borderId="0" xfId="251" applyNumberFormat="1" applyFont="1" applyFill="1" applyAlignment="1">
      <alignment vertical="top"/>
    </xf>
    <xf numFmtId="43" fontId="54" fillId="0" borderId="0" xfId="251" applyNumberFormat="1" applyFont="1" applyFill="1" applyAlignment="1">
      <alignment vertical="top"/>
    </xf>
    <xf numFmtId="0" fontId="71" fillId="0" borderId="0" xfId="251" applyFont="1" applyFill="1" applyAlignment="1">
      <alignment horizontal="center" vertical="top"/>
    </xf>
    <xf numFmtId="166" fontId="54" fillId="0" borderId="0" xfId="126" applyNumberFormat="1" applyFont="1" applyFill="1" applyAlignment="1"/>
    <xf numFmtId="49" fontId="56" fillId="0" borderId="0" xfId="126" applyNumberFormat="1" applyFont="1" applyFill="1"/>
    <xf numFmtId="1" fontId="54" fillId="0" borderId="0" xfId="217" applyNumberFormat="1" applyFont="1" applyFill="1" applyAlignment="1">
      <alignment horizontal="center"/>
    </xf>
    <xf numFmtId="0" fontId="56" fillId="0" borderId="0" xfId="247" applyFont="1" applyFill="1" applyAlignment="1">
      <alignment vertical="top"/>
    </xf>
    <xf numFmtId="0" fontId="54" fillId="0" borderId="0" xfId="0" applyNumberFormat="1" applyFont="1" applyAlignment="1">
      <alignment horizontal="left"/>
    </xf>
    <xf numFmtId="0" fontId="56" fillId="0" borderId="0" xfId="251" quotePrefix="1" applyNumberFormat="1" applyFont="1" applyFill="1" applyAlignment="1">
      <alignment horizontal="left" vertical="top"/>
    </xf>
    <xf numFmtId="0" fontId="54" fillId="0" borderId="0" xfId="245" applyFont="1" applyFill="1"/>
    <xf numFmtId="0" fontId="54" fillId="0" borderId="0" xfId="217" quotePrefix="1" applyFont="1" applyFill="1" applyAlignment="1"/>
    <xf numFmtId="166" fontId="54" fillId="0" borderId="0" xfId="251" applyNumberFormat="1" applyFont="1" applyFill="1"/>
    <xf numFmtId="0" fontId="54" fillId="0" borderId="0" xfId="251" applyNumberFormat="1" applyFont="1" applyAlignment="1">
      <alignment horizontal="centerContinuous" vertical="top"/>
    </xf>
    <xf numFmtId="166" fontId="54" fillId="0" borderId="0" xfId="126" applyNumberFormat="1" applyFont="1" applyFill="1" applyBorder="1" applyAlignment="1"/>
    <xf numFmtId="0" fontId="60" fillId="0" borderId="0" xfId="217" applyFont="1" applyFill="1" applyBorder="1" applyAlignment="1"/>
    <xf numFmtId="0" fontId="58" fillId="0" borderId="0" xfId="217" applyFont="1" applyFill="1" applyBorder="1" applyAlignment="1"/>
    <xf numFmtId="0" fontId="60" fillId="0" borderId="0" xfId="217" applyNumberFormat="1" applyFont="1" applyFill="1" applyBorder="1" applyAlignment="1"/>
    <xf numFmtId="0" fontId="56" fillId="0" borderId="0" xfId="0" applyFont="1" applyFill="1" applyAlignment="1">
      <alignment horizontal="left" vertical="top"/>
    </xf>
    <xf numFmtId="0" fontId="54" fillId="0" borderId="0" xfId="253" applyFont="1" applyFill="1"/>
    <xf numFmtId="0" fontId="57" fillId="0" borderId="0" xfId="253" applyFont="1" applyFill="1" applyAlignment="1">
      <alignment horizontal="center"/>
    </xf>
    <xf numFmtId="0" fontId="54" fillId="0" borderId="0" xfId="253" applyFont="1" applyFill="1" applyBorder="1"/>
    <xf numFmtId="0" fontId="57" fillId="0" borderId="0" xfId="253" applyFont="1" applyFill="1" applyBorder="1"/>
    <xf numFmtId="0" fontId="0" fillId="0" borderId="0" xfId="0" applyFill="1" applyAlignment="1">
      <alignment vertical="center"/>
    </xf>
    <xf numFmtId="0" fontId="57" fillId="0" borderId="0" xfId="253" applyFont="1" applyFill="1"/>
    <xf numFmtId="0" fontId="56" fillId="0" borderId="0" xfId="253" applyFont="1" applyFill="1"/>
    <xf numFmtId="0" fontId="54" fillId="0" borderId="0" xfId="217" applyFont="1" applyFill="1" applyBorder="1" applyAlignment="1">
      <alignment horizontal="center"/>
    </xf>
    <xf numFmtId="166" fontId="54" fillId="0" borderId="20" xfId="217" applyNumberFormat="1" applyFont="1" applyFill="1" applyBorder="1" applyAlignment="1"/>
    <xf numFmtId="166" fontId="54" fillId="0" borderId="23" xfId="126" applyNumberFormat="1" applyFont="1" applyFill="1" applyBorder="1" applyAlignment="1">
      <alignment horizontal="right"/>
    </xf>
    <xf numFmtId="0" fontId="61" fillId="0" borderId="0" xfId="217" applyFont="1" applyFill="1" applyAlignment="1"/>
    <xf numFmtId="0" fontId="12" fillId="0" borderId="0" xfId="217" applyFont="1" applyFill="1" applyAlignment="1"/>
    <xf numFmtId="0" fontId="61" fillId="0" borderId="0" xfId="217" applyNumberFormat="1" applyFont="1" applyFill="1" applyAlignment="1"/>
    <xf numFmtId="166" fontId="12" fillId="0" borderId="0" xfId="217" applyNumberFormat="1" applyFont="1" applyFill="1" applyAlignment="1"/>
    <xf numFmtId="0" fontId="12" fillId="0" borderId="0" xfId="217" applyFont="1" applyFill="1" applyBorder="1" applyAlignment="1"/>
    <xf numFmtId="166" fontId="12" fillId="0" borderId="0" xfId="217" applyNumberFormat="1" applyFont="1" applyFill="1" applyBorder="1" applyAlignment="1"/>
    <xf numFmtId="166" fontId="12" fillId="0" borderId="18" xfId="217" applyNumberFormat="1" applyFont="1" applyFill="1" applyBorder="1" applyAlignment="1"/>
    <xf numFmtId="166" fontId="12" fillId="0" borderId="19" xfId="217" applyNumberFormat="1" applyFont="1" applyFill="1" applyBorder="1" applyAlignment="1"/>
    <xf numFmtId="0" fontId="12" fillId="0" borderId="0" xfId="217" applyFont="1" applyFill="1" applyAlignment="1">
      <alignment horizontal="center"/>
    </xf>
    <xf numFmtId="166" fontId="12" fillId="0" borderId="0" xfId="137" applyNumberFormat="1" applyFont="1" applyFill="1" applyBorder="1"/>
    <xf numFmtId="166" fontId="12" fillId="0" borderId="20" xfId="137" applyNumberFormat="1" applyFont="1" applyFill="1" applyBorder="1"/>
    <xf numFmtId="166" fontId="12" fillId="0" borderId="19" xfId="137" applyNumberFormat="1" applyFont="1" applyFill="1" applyBorder="1"/>
    <xf numFmtId="0" fontId="12" fillId="0" borderId="0" xfId="217" quotePrefix="1" applyFont="1" applyFill="1" applyAlignment="1">
      <alignment horizontal="left"/>
    </xf>
    <xf numFmtId="166" fontId="12" fillId="0" borderId="18" xfId="137" applyNumberFormat="1" applyFont="1" applyFill="1" applyBorder="1"/>
    <xf numFmtId="1" fontId="12" fillId="0" borderId="0" xfId="217" applyNumberFormat="1" applyFont="1" applyFill="1" applyAlignment="1">
      <alignment horizontal="center"/>
    </xf>
    <xf numFmtId="0" fontId="12" fillId="0" borderId="0" xfId="245" applyFont="1" applyFill="1"/>
    <xf numFmtId="0" fontId="12" fillId="0" borderId="0" xfId="217" quotePrefix="1" applyFont="1" applyFill="1" applyAlignment="1">
      <alignment horizontal="center"/>
    </xf>
    <xf numFmtId="166" fontId="12" fillId="0" borderId="2" xfId="137" applyNumberFormat="1" applyFont="1" applyFill="1" applyBorder="1"/>
    <xf numFmtId="166" fontId="12" fillId="0" borderId="23" xfId="137" applyNumberFormat="1" applyFont="1" applyFill="1" applyBorder="1"/>
    <xf numFmtId="0" fontId="12" fillId="0" borderId="0" xfId="217" applyFont="1" applyFill="1" applyAlignment="1">
      <alignment horizontal="left"/>
    </xf>
    <xf numFmtId="0" fontId="12" fillId="0" borderId="0" xfId="217" applyFont="1" applyFill="1" applyAlignment="1">
      <alignment horizontal="left" indent="1"/>
    </xf>
    <xf numFmtId="166" fontId="12" fillId="0" borderId="0" xfId="126" applyNumberFormat="1" applyFont="1" applyFill="1" applyAlignment="1"/>
    <xf numFmtId="166" fontId="12" fillId="0" borderId="23" xfId="217" applyNumberFormat="1" applyFont="1" applyFill="1" applyBorder="1" applyAlignment="1"/>
    <xf numFmtId="43" fontId="12" fillId="0" borderId="0" xfId="217" applyNumberFormat="1" applyFont="1" applyFill="1" applyAlignment="1"/>
    <xf numFmtId="166" fontId="12" fillId="0" borderId="21" xfId="217" applyNumberFormat="1" applyFont="1" applyFill="1" applyBorder="1" applyAlignment="1"/>
    <xf numFmtId="1" fontId="12" fillId="0" borderId="0" xfId="217" quotePrefix="1" applyNumberFormat="1" applyFont="1" applyFill="1" applyAlignment="1">
      <alignment horizontal="center"/>
    </xf>
    <xf numFmtId="43" fontId="12" fillId="0" borderId="22" xfId="217" applyNumberFormat="1" applyFont="1" applyFill="1" applyBorder="1" applyAlignment="1"/>
    <xf numFmtId="43" fontId="12" fillId="0" borderId="0" xfId="217" applyNumberFormat="1" applyFont="1" applyFill="1" applyBorder="1" applyAlignment="1"/>
    <xf numFmtId="166" fontId="61" fillId="0" borderId="0" xfId="126" applyNumberFormat="1" applyFont="1" applyFill="1"/>
    <xf numFmtId="49" fontId="12" fillId="0" borderId="0" xfId="126" applyNumberFormat="1" applyFont="1" applyFill="1"/>
    <xf numFmtId="0" fontId="12" fillId="0" borderId="0" xfId="126" applyNumberFormat="1" applyFont="1" applyFill="1" applyAlignment="1">
      <alignment horizontal="center"/>
    </xf>
    <xf numFmtId="166" fontId="12" fillId="0" borderId="0" xfId="126" applyNumberFormat="1" applyFont="1" applyFill="1" applyBorder="1"/>
    <xf numFmtId="166" fontId="12" fillId="0" borderId="0" xfId="140" applyNumberFormat="1" applyFont="1" applyFill="1"/>
    <xf numFmtId="49" fontId="61" fillId="0" borderId="0" xfId="252" applyNumberFormat="1" applyFont="1" applyAlignment="1"/>
    <xf numFmtId="49" fontId="12" fillId="0" borderId="0" xfId="126" applyNumberFormat="1" applyFont="1" applyFill="1" applyAlignment="1">
      <alignment vertical="center"/>
    </xf>
    <xf numFmtId="166" fontId="12" fillId="0" borderId="0" xfId="126" applyNumberFormat="1" applyFont="1" applyFill="1" applyAlignment="1">
      <alignment vertical="center"/>
    </xf>
    <xf numFmtId="49" fontId="61" fillId="0" borderId="0" xfId="126" applyNumberFormat="1" applyFont="1" applyFill="1"/>
    <xf numFmtId="166" fontId="12" fillId="0" borderId="21" xfId="126" applyNumberFormat="1" applyFont="1" applyFill="1" applyBorder="1" applyAlignment="1">
      <alignment vertical="center"/>
    </xf>
    <xf numFmtId="0" fontId="12" fillId="0" borderId="0" xfId="126" applyNumberFormat="1" applyFont="1" applyFill="1" applyAlignment="1">
      <alignment horizontal="left" indent="1"/>
    </xf>
    <xf numFmtId="49" fontId="12" fillId="0" borderId="0" xfId="126" applyNumberFormat="1" applyFont="1" applyFill="1" applyAlignment="1">
      <alignment horizontal="centerContinuous"/>
    </xf>
    <xf numFmtId="166" fontId="12" fillId="0" borderId="0" xfId="126" applyNumberFormat="1" applyFont="1" applyFill="1" applyAlignment="1">
      <alignment horizontal="centerContinuous"/>
    </xf>
    <xf numFmtId="166" fontId="61" fillId="0" borderId="0" xfId="126" applyNumberFormat="1" applyFont="1" applyFill="1" applyAlignment="1">
      <alignment horizontal="centerContinuous"/>
    </xf>
    <xf numFmtId="166" fontId="12" fillId="0" borderId="21" xfId="126" applyNumberFormat="1" applyFont="1" applyFill="1" applyBorder="1"/>
    <xf numFmtId="37" fontId="12" fillId="0" borderId="0" xfId="0" applyNumberFormat="1" applyFont="1" applyFill="1" applyProtection="1"/>
    <xf numFmtId="0" fontId="12" fillId="0" borderId="0" xfId="0" applyFont="1" applyFill="1"/>
    <xf numFmtId="0" fontId="12" fillId="0" borderId="0" xfId="0" applyFont="1"/>
    <xf numFmtId="0" fontId="12" fillId="0" borderId="0" xfId="0" applyFont="1" applyFill="1" applyAlignment="1">
      <alignment horizontal="left"/>
    </xf>
    <xf numFmtId="0" fontId="12" fillId="0" borderId="0" xfId="0" applyFont="1" applyFill="1" applyAlignment="1">
      <alignment horizontal="left" indent="1"/>
    </xf>
    <xf numFmtId="0" fontId="12" fillId="0" borderId="0" xfId="162" applyNumberFormat="1" applyFont="1" applyAlignment="1"/>
    <xf numFmtId="166" fontId="12" fillId="0" borderId="18" xfId="126" applyNumberFormat="1" applyFont="1" applyFill="1" applyBorder="1"/>
    <xf numFmtId="166" fontId="12" fillId="0" borderId="19" xfId="126" applyNumberFormat="1" applyFont="1" applyFill="1" applyBorder="1"/>
    <xf numFmtId="0" fontId="12" fillId="0" borderId="0" xfId="252" applyFont="1" applyFill="1"/>
    <xf numFmtId="0" fontId="12" fillId="0" borderId="0" xfId="252" applyFont="1"/>
    <xf numFmtId="49" fontId="61" fillId="0" borderId="0" xfId="252" applyNumberFormat="1" applyFont="1" applyFill="1"/>
    <xf numFmtId="0" fontId="61" fillId="0" borderId="0" xfId="252" applyFont="1" applyFill="1"/>
    <xf numFmtId="0" fontId="73" fillId="0" borderId="0" xfId="0" applyFont="1" applyFill="1"/>
    <xf numFmtId="49" fontId="12" fillId="0" borderId="0" xfId="252" applyNumberFormat="1" applyFont="1" applyFill="1" applyAlignment="1">
      <alignment horizontal="left"/>
    </xf>
    <xf numFmtId="0" fontId="12" fillId="0" borderId="0" xfId="252" quotePrefix="1" applyFont="1" applyFill="1" applyAlignment="1">
      <alignment horizontal="left"/>
    </xf>
    <xf numFmtId="0" fontId="61" fillId="0" borderId="0" xfId="252" applyFont="1" applyFill="1" applyBorder="1"/>
    <xf numFmtId="0" fontId="12" fillId="0" borderId="0" xfId="252" applyFont="1" applyFill="1" applyAlignment="1">
      <alignment horizontal="left"/>
    </xf>
    <xf numFmtId="0" fontId="61" fillId="0" borderId="0" xfId="252" quotePrefix="1" applyFont="1" applyFill="1" applyBorder="1" applyAlignment="1">
      <alignment horizontal="center"/>
    </xf>
    <xf numFmtId="166" fontId="12" fillId="0" borderId="0" xfId="252" applyNumberFormat="1" applyFont="1"/>
    <xf numFmtId="166" fontId="12" fillId="0" borderId="23" xfId="126" applyNumberFormat="1" applyFont="1" applyFill="1" applyBorder="1"/>
    <xf numFmtId="0" fontId="61" fillId="0" borderId="0" xfId="0" applyNumberFormat="1" applyFont="1" applyFill="1"/>
    <xf numFmtId="166" fontId="12" fillId="0" borderId="20" xfId="126" applyNumberFormat="1" applyFont="1" applyFill="1" applyBorder="1"/>
    <xf numFmtId="49" fontId="12" fillId="0" borderId="0" xfId="126" applyNumberFormat="1" applyFont="1" applyFill="1" applyAlignment="1">
      <alignment horizontal="left" indent="1"/>
    </xf>
    <xf numFmtId="0" fontId="61" fillId="0" borderId="0" xfId="0" applyFont="1" applyFill="1"/>
    <xf numFmtId="0" fontId="12" fillId="0" borderId="0" xfId="252" applyFont="1" applyFill="1" applyBorder="1"/>
    <xf numFmtId="166" fontId="12" fillId="0" borderId="0" xfId="252" applyNumberFormat="1" applyFont="1" applyBorder="1"/>
    <xf numFmtId="166" fontId="0" fillId="0" borderId="0" xfId="0" applyNumberFormat="1"/>
    <xf numFmtId="17" fontId="56" fillId="0" borderId="0" xfId="0" quotePrefix="1" applyNumberFormat="1" applyFont="1" applyFill="1" applyBorder="1" applyAlignment="1">
      <alignment horizontal="center" wrapText="1"/>
    </xf>
    <xf numFmtId="0" fontId="56" fillId="0" borderId="0" xfId="251" applyFont="1" applyFill="1" applyAlignment="1">
      <alignment horizontal="center" vertical="top"/>
    </xf>
    <xf numFmtId="166" fontId="12" fillId="0" borderId="0" xfId="126" quotePrefix="1" applyNumberFormat="1" applyFont="1" applyFill="1" applyAlignment="1">
      <alignment vertical="center"/>
    </xf>
    <xf numFmtId="0" fontId="61" fillId="0" borderId="0" xfId="0" applyFont="1" applyFill="1" applyAlignment="1">
      <alignment horizontal="left"/>
    </xf>
    <xf numFmtId="188" fontId="56" fillId="0" borderId="0" xfId="126" applyNumberFormat="1" applyFont="1" applyFill="1" applyAlignment="1">
      <alignment horizontal="left"/>
    </xf>
    <xf numFmtId="166" fontId="54" fillId="0" borderId="0" xfId="126" applyNumberFormat="1" applyFont="1" applyFill="1" applyBorder="1" applyAlignment="1">
      <alignment horizontal="justify" vertical="top"/>
    </xf>
    <xf numFmtId="1" fontId="61" fillId="0" borderId="0" xfId="250" quotePrefix="1" applyNumberFormat="1" applyFont="1" applyFill="1" applyAlignment="1">
      <alignment horizontal="left"/>
    </xf>
    <xf numFmtId="0" fontId="12" fillId="0" borderId="0" xfId="0" applyFont="1" applyAlignment="1"/>
    <xf numFmtId="166" fontId="54" fillId="0" borderId="0" xfId="126" applyNumberFormat="1" applyFont="1" applyFill="1" applyBorder="1" applyAlignment="1">
      <alignment horizontal="centerContinuous" vertical="top"/>
    </xf>
    <xf numFmtId="0" fontId="61" fillId="0" borderId="0" xfId="0" applyFont="1" applyAlignment="1">
      <alignment horizontal="center" vertical="center"/>
    </xf>
    <xf numFmtId="0" fontId="61" fillId="0" borderId="7" xfId="126" quotePrefix="1" applyNumberFormat="1" applyFont="1" applyBorder="1" applyAlignment="1">
      <alignment horizontal="center" wrapText="1"/>
    </xf>
    <xf numFmtId="0" fontId="56" fillId="0" borderId="0" xfId="0" applyFont="1" applyAlignment="1"/>
    <xf numFmtId="0" fontId="33" fillId="0" borderId="0" xfId="0" applyFont="1"/>
    <xf numFmtId="0" fontId="33" fillId="0" borderId="0" xfId="0" applyFont="1" applyBorder="1"/>
    <xf numFmtId="0" fontId="56" fillId="0" borderId="0" xfId="0" applyNumberFormat="1" applyFont="1" applyAlignment="1"/>
    <xf numFmtId="49" fontId="56" fillId="0" borderId="0" xfId="321" applyNumberFormat="1" applyFont="1" applyFill="1" applyAlignment="1">
      <alignment vertical="center" wrapText="1"/>
    </xf>
    <xf numFmtId="0" fontId="54" fillId="0" borderId="0" xfId="322" applyFont="1" applyFill="1"/>
    <xf numFmtId="0" fontId="56" fillId="0" borderId="0" xfId="322" applyFont="1" applyFill="1" applyAlignment="1"/>
    <xf numFmtId="0" fontId="60" fillId="0" borderId="0" xfId="322" applyFont="1" applyFill="1" applyAlignment="1"/>
    <xf numFmtId="0" fontId="56" fillId="0" borderId="0" xfId="321" applyFont="1" applyFill="1" applyAlignment="1">
      <alignment horizontal="center" vertical="center"/>
    </xf>
    <xf numFmtId="0" fontId="54" fillId="0" borderId="0" xfId="322" applyFont="1" applyFill="1" applyBorder="1"/>
    <xf numFmtId="0" fontId="56" fillId="0" borderId="0" xfId="322" quotePrefix="1" applyNumberFormat="1" applyFont="1" applyFill="1" applyAlignment="1"/>
    <xf numFmtId="0" fontId="54" fillId="0" borderId="0" xfId="248" quotePrefix="1" applyFont="1" applyFill="1" applyAlignment="1">
      <alignment vertical="top"/>
    </xf>
    <xf numFmtId="0" fontId="54" fillId="0" borderId="0" xfId="248" applyFont="1" applyFill="1" applyAlignment="1">
      <alignment vertical="top"/>
    </xf>
    <xf numFmtId="166" fontId="54" fillId="0" borderId="0" xfId="248" applyNumberFormat="1" applyFont="1" applyFill="1" applyBorder="1"/>
    <xf numFmtId="0" fontId="54" fillId="0" borderId="0" xfId="248" applyFont="1" applyFill="1" applyBorder="1"/>
    <xf numFmtId="0" fontId="56" fillId="0" borderId="0" xfId="248" applyFont="1" applyFill="1" applyAlignment="1"/>
    <xf numFmtId="166" fontId="56" fillId="0" borderId="0" xfId="126" applyNumberFormat="1" applyFont="1" applyFill="1" applyBorder="1" applyAlignment="1">
      <alignment horizontal="right"/>
    </xf>
    <xf numFmtId="166" fontId="54" fillId="0" borderId="0" xfId="126" applyNumberFormat="1" applyFont="1" applyFill="1" applyBorder="1" applyAlignment="1">
      <alignment horizontal="center"/>
    </xf>
    <xf numFmtId="0" fontId="54" fillId="0" borderId="0" xfId="248" applyFont="1" applyFill="1" applyAlignment="1">
      <alignment horizontal="left"/>
    </xf>
    <xf numFmtId="0" fontId="54" fillId="0" borderId="0" xfId="248" applyFont="1" applyFill="1"/>
    <xf numFmtId="0" fontId="54" fillId="0" borderId="0" xfId="248" applyFont="1" applyFill="1" applyAlignment="1">
      <alignment horizontal="center"/>
    </xf>
    <xf numFmtId="166" fontId="54" fillId="0" borderId="18" xfId="126" applyNumberFormat="1" applyFont="1" applyFill="1" applyBorder="1" applyAlignment="1">
      <alignment horizontal="center"/>
    </xf>
    <xf numFmtId="0" fontId="54" fillId="0" borderId="0" xfId="248" quotePrefix="1" applyFont="1" applyFill="1" applyAlignment="1">
      <alignment horizontal="left"/>
    </xf>
    <xf numFmtId="166" fontId="54" fillId="0" borderId="20" xfId="126" applyNumberFormat="1" applyFont="1" applyFill="1" applyBorder="1" applyAlignment="1">
      <alignment horizontal="center"/>
    </xf>
    <xf numFmtId="166" fontId="54" fillId="0" borderId="0" xfId="126" applyNumberFormat="1" applyFont="1" applyFill="1" applyBorder="1" applyAlignment="1">
      <alignment horizontal="right"/>
    </xf>
    <xf numFmtId="166" fontId="54" fillId="0" borderId="2" xfId="126" applyNumberFormat="1" applyFont="1" applyFill="1" applyBorder="1"/>
    <xf numFmtId="0" fontId="54" fillId="0" borderId="0" xfId="248" quotePrefix="1" applyFont="1" applyFill="1" applyAlignment="1">
      <alignment horizontal="left" indent="1"/>
    </xf>
    <xf numFmtId="166" fontId="54" fillId="0" borderId="18" xfId="126" applyNumberFormat="1" applyFont="1" applyFill="1" applyBorder="1" applyAlignment="1">
      <alignment horizontal="right"/>
    </xf>
    <xf numFmtId="166" fontId="54" fillId="0" borderId="19" xfId="126" applyNumberFormat="1" applyFont="1" applyFill="1" applyBorder="1" applyAlignment="1">
      <alignment horizontal="center"/>
    </xf>
    <xf numFmtId="166" fontId="54" fillId="0" borderId="19" xfId="126" applyNumberFormat="1" applyFont="1" applyFill="1" applyBorder="1" applyAlignment="1">
      <alignment horizontal="right"/>
    </xf>
    <xf numFmtId="166" fontId="54" fillId="0" borderId="20" xfId="126" applyNumberFormat="1" applyFont="1" applyFill="1" applyBorder="1" applyAlignment="1">
      <alignment horizontal="right"/>
    </xf>
    <xf numFmtId="166" fontId="54" fillId="0" borderId="21" xfId="126" applyNumberFormat="1" applyFont="1" applyFill="1" applyBorder="1" applyAlignment="1">
      <alignment horizontal="right"/>
    </xf>
    <xf numFmtId="0" fontId="63" fillId="0" borderId="0" xfId="248" applyFont="1" applyFill="1" applyBorder="1" applyAlignment="1">
      <alignment vertical="center"/>
    </xf>
    <xf numFmtId="166" fontId="63" fillId="0" borderId="0" xfId="126" applyNumberFormat="1" applyFont="1" applyFill="1" applyBorder="1"/>
    <xf numFmtId="0" fontId="58" fillId="0" borderId="0" xfId="322" applyFont="1" applyFill="1"/>
    <xf numFmtId="166" fontId="54" fillId="0" borderId="0" xfId="322" applyNumberFormat="1" applyFont="1" applyFill="1" applyBorder="1"/>
    <xf numFmtId="0" fontId="54" fillId="0" borderId="19" xfId="322" applyFont="1" applyFill="1" applyBorder="1"/>
    <xf numFmtId="166" fontId="54" fillId="0" borderId="2" xfId="126" applyNumberFormat="1" applyFont="1" applyFill="1" applyBorder="1" applyAlignment="1">
      <alignment horizontal="right"/>
    </xf>
    <xf numFmtId="166" fontId="33" fillId="0" borderId="0" xfId="0" applyNumberFormat="1" applyFont="1" applyBorder="1"/>
    <xf numFmtId="0" fontId="56" fillId="0" borderId="0" xfId="323" applyFont="1" applyFill="1" applyAlignment="1"/>
    <xf numFmtId="0" fontId="72" fillId="0" borderId="0" xfId="323" applyFont="1" applyFill="1" applyAlignment="1"/>
    <xf numFmtId="0" fontId="3" fillId="0" borderId="0" xfId="323" applyFont="1" applyFill="1" applyBorder="1"/>
    <xf numFmtId="166" fontId="3" fillId="0" borderId="0" xfId="126" applyNumberFormat="1" applyFont="1" applyFill="1" applyBorder="1"/>
    <xf numFmtId="0" fontId="54" fillId="0" borderId="0" xfId="323" applyFont="1" applyFill="1" applyBorder="1"/>
    <xf numFmtId="166" fontId="54" fillId="0" borderId="0" xfId="323" applyNumberFormat="1" applyFont="1" applyFill="1" applyBorder="1"/>
    <xf numFmtId="0" fontId="61" fillId="0" borderId="0" xfId="325" applyFont="1" applyFill="1" applyAlignment="1"/>
    <xf numFmtId="0" fontId="77" fillId="0" borderId="0" xfId="325" applyFont="1" applyFill="1" applyAlignment="1"/>
    <xf numFmtId="0" fontId="12" fillId="0" borderId="0" xfId="325" applyFont="1" applyFill="1"/>
    <xf numFmtId="0" fontId="77" fillId="0" borderId="0" xfId="321" applyFont="1" applyFill="1" applyAlignment="1"/>
    <xf numFmtId="0" fontId="77" fillId="0" borderId="0" xfId="325" applyNumberFormat="1" applyFont="1" applyFill="1" applyAlignment="1"/>
    <xf numFmtId="0" fontId="56" fillId="0" borderId="0" xfId="324" quotePrefix="1" applyNumberFormat="1" applyFont="1" applyFill="1" applyAlignment="1"/>
    <xf numFmtId="0" fontId="56" fillId="0" borderId="0" xfId="323" applyFont="1" applyFill="1"/>
    <xf numFmtId="0" fontId="54" fillId="0" borderId="0" xfId="323" applyFont="1" applyFill="1"/>
    <xf numFmtId="0" fontId="54" fillId="0" borderId="0" xfId="323" applyFont="1" applyFill="1" applyAlignment="1">
      <alignment horizontal="center"/>
    </xf>
    <xf numFmtId="0" fontId="12" fillId="0" borderId="0" xfId="323" applyFont="1" applyFill="1" applyAlignment="1">
      <alignment horizontal="left" indent="1"/>
    </xf>
    <xf numFmtId="166" fontId="54" fillId="0" borderId="0" xfId="323" applyNumberFormat="1" applyFont="1" applyFill="1"/>
    <xf numFmtId="0" fontId="63" fillId="0" borderId="0" xfId="323" applyFont="1" applyFill="1"/>
    <xf numFmtId="49" fontId="56" fillId="0" borderId="0" xfId="324" applyNumberFormat="1" applyFont="1" applyFill="1" applyAlignment="1">
      <alignment horizontal="center" vertical="center" wrapText="1"/>
    </xf>
    <xf numFmtId="0" fontId="0" fillId="0" borderId="0" xfId="0" applyAlignment="1">
      <alignment horizontal="center" vertical="center" wrapText="1"/>
    </xf>
    <xf numFmtId="0" fontId="61" fillId="0" borderId="0" xfId="321" applyNumberFormat="1" applyFont="1" applyFill="1" applyAlignment="1">
      <alignment horizontal="center"/>
    </xf>
    <xf numFmtId="197" fontId="12" fillId="0" borderId="0" xfId="126" applyNumberFormat="1" applyFont="1" applyFill="1"/>
    <xf numFmtId="194" fontId="12" fillId="0" borderId="0" xfId="126" applyNumberFormat="1" applyFont="1" applyFill="1" applyBorder="1"/>
    <xf numFmtId="198" fontId="72" fillId="0" borderId="0" xfId="126" applyNumberFormat="1" applyFont="1" applyFill="1" applyAlignment="1"/>
    <xf numFmtId="198" fontId="56" fillId="0" borderId="0" xfId="126" applyNumberFormat="1" applyFont="1" applyFill="1" applyAlignment="1"/>
    <xf numFmtId="198" fontId="56" fillId="0" borderId="0" xfId="126" applyNumberFormat="1" applyFont="1" applyFill="1" applyAlignment="1">
      <alignment horizontal="center" vertical="center" wrapText="1"/>
    </xf>
    <xf numFmtId="198" fontId="0" fillId="0" borderId="0" xfId="126" applyNumberFormat="1" applyFont="1" applyAlignment="1">
      <alignment horizontal="center" vertical="center" wrapText="1"/>
    </xf>
    <xf numFmtId="198" fontId="61" fillId="0" borderId="0" xfId="126" applyNumberFormat="1" applyFont="1" applyFill="1" applyAlignment="1">
      <alignment horizontal="center"/>
    </xf>
    <xf numFmtId="198" fontId="54" fillId="0" borderId="0" xfId="126" applyNumberFormat="1" applyFont="1" applyFill="1"/>
    <xf numFmtId="198" fontId="12" fillId="0" borderId="0" xfId="126" applyNumberFormat="1" applyFont="1" applyFill="1"/>
    <xf numFmtId="198" fontId="12" fillId="0" borderId="0" xfId="126" applyNumberFormat="1" applyFont="1" applyFill="1" applyBorder="1"/>
    <xf numFmtId="198" fontId="54" fillId="0" borderId="0" xfId="126" applyNumberFormat="1" applyFont="1" applyFill="1" applyBorder="1"/>
    <xf numFmtId="198" fontId="0" fillId="0" borderId="0" xfId="126" applyNumberFormat="1" applyFont="1"/>
    <xf numFmtId="0" fontId="61" fillId="0" borderId="7" xfId="126" quotePrefix="1" applyNumberFormat="1" applyFont="1" applyBorder="1" applyAlignment="1">
      <alignment horizontal="center" vertical="center" wrapText="1"/>
    </xf>
    <xf numFmtId="0" fontId="56" fillId="0" borderId="0" xfId="251" applyFont="1" applyFill="1" applyAlignment="1">
      <alignment horizontal="center" vertical="center"/>
    </xf>
    <xf numFmtId="37" fontId="56" fillId="0" borderId="0" xfId="0" applyNumberFormat="1" applyFont="1"/>
    <xf numFmtId="37" fontId="56" fillId="0" borderId="0" xfId="0" applyNumberFormat="1" applyFont="1" applyAlignment="1"/>
    <xf numFmtId="0" fontId="56" fillId="0" borderId="0" xfId="0" quotePrefix="1" applyFont="1" applyFill="1" applyAlignment="1">
      <alignment horizontal="center" vertical="center"/>
    </xf>
    <xf numFmtId="0" fontId="61" fillId="0" borderId="0" xfId="126" applyNumberFormat="1" applyFont="1" applyFill="1" applyAlignment="1">
      <alignment horizontal="center" vertical="center"/>
    </xf>
    <xf numFmtId="166" fontId="56" fillId="0" borderId="0" xfId="126" applyNumberFormat="1" applyFont="1" applyFill="1" applyAlignment="1">
      <alignment vertical="center"/>
    </xf>
    <xf numFmtId="49" fontId="61" fillId="0" borderId="23" xfId="321" applyNumberFormat="1" applyFont="1" applyFill="1" applyBorder="1" applyAlignment="1">
      <alignment vertical="center" wrapText="1"/>
    </xf>
    <xf numFmtId="0" fontId="12" fillId="0" borderId="23" xfId="322" applyFont="1" applyFill="1" applyBorder="1"/>
    <xf numFmtId="0" fontId="59" fillId="0" borderId="23" xfId="0" applyFont="1" applyBorder="1"/>
    <xf numFmtId="0" fontId="61" fillId="0" borderId="2" xfId="321" applyFont="1" applyFill="1" applyBorder="1" applyAlignment="1">
      <alignment horizontal="center" vertical="center"/>
    </xf>
    <xf numFmtId="0" fontId="12" fillId="0" borderId="2" xfId="322" applyFont="1" applyFill="1" applyBorder="1"/>
    <xf numFmtId="49" fontId="61" fillId="0" borderId="2" xfId="322" applyNumberFormat="1" applyFont="1" applyFill="1" applyBorder="1" applyAlignment="1">
      <alignment vertical="center" wrapText="1"/>
    </xf>
    <xf numFmtId="166" fontId="54" fillId="0" borderId="28" xfId="217" applyNumberFormat="1" applyFont="1" applyFill="1" applyBorder="1" applyAlignment="1"/>
    <xf numFmtId="166" fontId="54" fillId="0" borderId="28" xfId="137" applyNumberFormat="1" applyFont="1" applyFill="1" applyBorder="1"/>
    <xf numFmtId="0" fontId="61" fillId="0" borderId="0" xfId="251" quotePrefix="1" applyFont="1" applyFill="1" applyAlignment="1">
      <alignment horizontal="center"/>
    </xf>
    <xf numFmtId="0" fontId="59" fillId="0" borderId="0" xfId="0" applyFont="1" applyBorder="1" applyAlignment="1">
      <alignment horizontal="center" vertical="center" wrapText="1"/>
    </xf>
    <xf numFmtId="0" fontId="61" fillId="0" borderId="0" xfId="126" quotePrefix="1" applyNumberFormat="1" applyFont="1" applyBorder="1" applyAlignment="1">
      <alignment horizontal="center" vertical="center" wrapText="1"/>
    </xf>
    <xf numFmtId="0" fontId="61" fillId="0" borderId="0" xfId="126" quotePrefix="1" applyNumberFormat="1" applyFont="1" applyBorder="1" applyAlignment="1">
      <alignment vertical="center"/>
    </xf>
    <xf numFmtId="0" fontId="61" fillId="0" borderId="0" xfId="126" quotePrefix="1" applyNumberFormat="1" applyFont="1" applyBorder="1" applyAlignment="1"/>
    <xf numFmtId="0" fontId="61" fillId="0" borderId="0" xfId="321" applyFont="1" applyFill="1" applyBorder="1" applyAlignment="1">
      <alignment horizontal="center" vertical="center"/>
    </xf>
    <xf numFmtId="49" fontId="61" fillId="0" borderId="0" xfId="322" applyNumberFormat="1" applyFont="1" applyFill="1" applyBorder="1" applyAlignment="1">
      <alignment vertical="center" wrapText="1"/>
    </xf>
    <xf numFmtId="0" fontId="78" fillId="0" borderId="0" xfId="0" applyFont="1" applyBorder="1" applyAlignment="1">
      <alignment horizontal="center" vertical="center" wrapText="1"/>
    </xf>
    <xf numFmtId="0" fontId="61" fillId="0" borderId="0" xfId="322" applyFont="1" applyFill="1" applyBorder="1"/>
    <xf numFmtId="166" fontId="61" fillId="0" borderId="0" xfId="126" applyNumberFormat="1" applyFont="1" applyFill="1" applyBorder="1" applyAlignment="1">
      <alignment horizontal="center"/>
    </xf>
    <xf numFmtId="0" fontId="61" fillId="0" borderId="0" xfId="126" applyNumberFormat="1" applyFont="1" applyBorder="1" applyAlignment="1">
      <alignment horizontal="center" vertical="center" wrapText="1"/>
    </xf>
    <xf numFmtId="0" fontId="61" fillId="0" borderId="0" xfId="126" applyNumberFormat="1" applyFont="1" applyBorder="1" applyAlignment="1">
      <alignment horizontal="center" wrapText="1"/>
    </xf>
    <xf numFmtId="0" fontId="54" fillId="0" borderId="0" xfId="252" applyFont="1" applyFill="1" applyAlignment="1">
      <alignment horizontal="left"/>
    </xf>
    <xf numFmtId="0" fontId="54" fillId="0" borderId="0" xfId="328" applyFont="1" applyFill="1" applyAlignment="1">
      <alignment vertical="top"/>
    </xf>
    <xf numFmtId="0" fontId="12" fillId="0" borderId="0" xfId="217" applyFont="1" applyFill="1" applyAlignment="1">
      <alignment horizontal="justify" vertical="justify" wrapText="1"/>
    </xf>
    <xf numFmtId="0" fontId="12" fillId="0" borderId="0" xfId="217" applyNumberFormat="1" applyFont="1" applyFill="1" applyAlignment="1">
      <alignment vertical="top"/>
    </xf>
    <xf numFmtId="192" fontId="54" fillId="0" borderId="0" xfId="126" applyNumberFormat="1" applyFont="1" applyFill="1" applyBorder="1"/>
    <xf numFmtId="0" fontId="56" fillId="0" borderId="0" xfId="252" applyNumberFormat="1" applyFont="1" applyFill="1" applyAlignment="1">
      <alignment horizontal="center" vertical="center" wrapText="1"/>
    </xf>
    <xf numFmtId="0" fontId="56" fillId="0" borderId="0" xfId="0" applyFont="1" applyFill="1" applyAlignment="1">
      <alignment horizontal="center" vertical="center" wrapText="1"/>
    </xf>
    <xf numFmtId="0" fontId="56" fillId="0" borderId="0" xfId="252" applyFont="1" applyFill="1" applyBorder="1" applyAlignment="1">
      <alignment horizontal="center" vertical="center" wrapText="1"/>
    </xf>
    <xf numFmtId="192" fontId="54" fillId="0" borderId="22" xfId="126" applyNumberFormat="1" applyFont="1" applyFill="1" applyBorder="1"/>
    <xf numFmtId="193" fontId="54" fillId="0" borderId="22" xfId="126" applyNumberFormat="1" applyFont="1" applyFill="1" applyBorder="1"/>
    <xf numFmtId="193" fontId="54" fillId="0" borderId="0" xfId="126" applyNumberFormat="1" applyFont="1" applyFill="1" applyBorder="1"/>
    <xf numFmtId="0" fontId="0" fillId="0" borderId="0" xfId="0"/>
    <xf numFmtId="37" fontId="54" fillId="0" borderId="0" xfId="0" applyNumberFormat="1" applyFont="1" applyFill="1" applyAlignment="1" applyProtection="1">
      <alignment horizontal="left" indent="1"/>
    </xf>
    <xf numFmtId="43" fontId="54" fillId="0" borderId="0" xfId="126" applyNumberFormat="1" applyFont="1" applyFill="1"/>
    <xf numFmtId="0" fontId="0" fillId="0" borderId="0" xfId="0"/>
    <xf numFmtId="0" fontId="56" fillId="0" borderId="0" xfId="251" applyFont="1" applyFill="1" applyBorder="1" applyAlignment="1">
      <alignment horizontal="center" vertical="center"/>
    </xf>
    <xf numFmtId="0" fontId="61" fillId="0" borderId="0" xfId="217" applyFont="1" applyFill="1" applyAlignment="1">
      <alignment horizontal="center"/>
    </xf>
    <xf numFmtId="0" fontId="61" fillId="0" borderId="0" xfId="0" applyFont="1" applyBorder="1" applyAlignment="1">
      <alignment vertical="center"/>
    </xf>
    <xf numFmtId="166" fontId="56" fillId="0" borderId="2" xfId="126" applyNumberFormat="1" applyFont="1" applyFill="1" applyBorder="1"/>
    <xf numFmtId="0" fontId="81" fillId="0" borderId="0" xfId="0" applyFont="1"/>
    <xf numFmtId="0" fontId="81" fillId="0" borderId="0" xfId="0" applyFont="1" applyFill="1"/>
    <xf numFmtId="166" fontId="81" fillId="0" borderId="0" xfId="126" applyNumberFormat="1" applyFont="1" applyFill="1"/>
    <xf numFmtId="166" fontId="81" fillId="0" borderId="0" xfId="126" applyNumberFormat="1" applyFont="1" applyFill="1" applyAlignment="1">
      <alignment vertical="center"/>
    </xf>
    <xf numFmtId="0" fontId="81" fillId="0" borderId="0" xfId="0" applyFont="1" applyFill="1" applyAlignment="1">
      <alignment vertical="center"/>
    </xf>
    <xf numFmtId="166" fontId="81" fillId="0" borderId="0" xfId="0" applyNumberFormat="1" applyFont="1" applyFill="1" applyAlignment="1">
      <alignment vertical="center"/>
    </xf>
    <xf numFmtId="10" fontId="81" fillId="0" borderId="0" xfId="276" applyNumberFormat="1" applyFont="1" applyFill="1" applyAlignment="1">
      <alignment horizontal="center" vertical="center"/>
    </xf>
    <xf numFmtId="2" fontId="81" fillId="0" borderId="0" xfId="276" applyNumberFormat="1" applyFont="1" applyFill="1" applyAlignment="1">
      <alignment vertical="center"/>
    </xf>
    <xf numFmtId="0" fontId="54" fillId="0" borderId="0" xfId="0" applyNumberFormat="1" applyFont="1" applyFill="1" applyAlignment="1">
      <alignment vertical="top"/>
    </xf>
    <xf numFmtId="0" fontId="56" fillId="0" borderId="0" xfId="251" quotePrefix="1" applyFont="1" applyFill="1" applyAlignment="1">
      <alignment horizontal="center"/>
    </xf>
    <xf numFmtId="0" fontId="56" fillId="0" borderId="0" xfId="251" applyFont="1" applyFill="1" applyAlignment="1">
      <alignment horizontal="center"/>
    </xf>
    <xf numFmtId="0" fontId="56" fillId="0" borderId="0" xfId="217" applyFont="1" applyFill="1" applyBorder="1" applyAlignment="1"/>
    <xf numFmtId="0" fontId="56" fillId="0" borderId="0" xfId="0" applyFont="1" applyBorder="1" applyAlignment="1">
      <alignment vertical="center"/>
    </xf>
    <xf numFmtId="0" fontId="56" fillId="0" borderId="0" xfId="217" applyFont="1" applyFill="1" applyAlignment="1">
      <alignment horizontal="center"/>
    </xf>
    <xf numFmtId="0" fontId="56" fillId="0" borderId="2" xfId="126" applyNumberFormat="1" applyFont="1" applyBorder="1" applyAlignment="1">
      <alignment horizontal="center" vertical="center" wrapText="1"/>
    </xf>
    <xf numFmtId="0" fontId="56" fillId="0" borderId="0" xfId="126" quotePrefix="1" applyNumberFormat="1" applyFont="1" applyBorder="1" applyAlignment="1">
      <alignment horizontal="center" vertical="center"/>
    </xf>
    <xf numFmtId="0" fontId="56" fillId="0" borderId="0" xfId="251" quotePrefix="1" applyFont="1" applyFill="1" applyAlignment="1"/>
    <xf numFmtId="166" fontId="54" fillId="0" borderId="0" xfId="140" applyNumberFormat="1" applyFont="1" applyFill="1"/>
    <xf numFmtId="49" fontId="54" fillId="0" borderId="0" xfId="126" applyNumberFormat="1" applyFont="1" applyFill="1" applyAlignment="1">
      <alignment vertical="center"/>
    </xf>
    <xf numFmtId="166" fontId="54" fillId="0" borderId="0" xfId="126" applyNumberFormat="1" applyFont="1" applyFill="1" applyAlignment="1">
      <alignment vertical="center"/>
    </xf>
    <xf numFmtId="166" fontId="54" fillId="0" borderId="0" xfId="126" quotePrefix="1" applyNumberFormat="1" applyFont="1" applyFill="1" applyAlignment="1">
      <alignment vertical="center"/>
    </xf>
    <xf numFmtId="37" fontId="56" fillId="0" borderId="0" xfId="0" applyNumberFormat="1" applyFont="1" applyFill="1" applyProtection="1"/>
    <xf numFmtId="166" fontId="54" fillId="0" borderId="0" xfId="155" applyNumberFormat="1" applyFont="1" applyFill="1" applyBorder="1" applyAlignment="1"/>
    <xf numFmtId="166" fontId="54" fillId="0" borderId="2" xfId="126" applyNumberFormat="1" applyFont="1" applyFill="1" applyBorder="1" applyAlignment="1" applyProtection="1">
      <alignment horizontal="right"/>
    </xf>
    <xf numFmtId="0" fontId="54" fillId="0" borderId="0" xfId="0" applyFont="1" applyFill="1" applyBorder="1"/>
    <xf numFmtId="166" fontId="54" fillId="0" borderId="2" xfId="155" applyNumberFormat="1" applyFont="1" applyFill="1" applyBorder="1" applyAlignment="1"/>
    <xf numFmtId="166" fontId="54" fillId="0" borderId="18" xfId="155" applyNumberFormat="1" applyFont="1" applyFill="1" applyBorder="1" applyAlignment="1"/>
    <xf numFmtId="0" fontId="54" fillId="0" borderId="19" xfId="240" applyFont="1" applyFill="1" applyBorder="1" applyAlignment="1"/>
    <xf numFmtId="166" fontId="54" fillId="0" borderId="19" xfId="155" applyNumberFormat="1" applyFont="1" applyFill="1" applyBorder="1" applyAlignment="1"/>
    <xf numFmtId="0" fontId="54" fillId="0" borderId="19" xfId="0" applyFont="1" applyFill="1" applyBorder="1"/>
    <xf numFmtId="166" fontId="54" fillId="0" borderId="20" xfId="155" applyNumberFormat="1" applyFont="1" applyFill="1" applyBorder="1" applyAlignment="1"/>
    <xf numFmtId="37" fontId="56" fillId="0" borderId="0" xfId="0" applyNumberFormat="1" applyFont="1" applyFill="1" applyAlignment="1" applyProtection="1">
      <alignment horizontal="centerContinuous" vertical="top"/>
    </xf>
    <xf numFmtId="0" fontId="54" fillId="0" borderId="0" xfId="0" applyFont="1" applyAlignment="1">
      <alignment horizontal="center"/>
    </xf>
    <xf numFmtId="49" fontId="56" fillId="0" borderId="0" xfId="252" applyNumberFormat="1" applyFont="1" applyFill="1"/>
    <xf numFmtId="0" fontId="82" fillId="0" borderId="0" xfId="0" applyFont="1" applyFill="1"/>
    <xf numFmtId="0" fontId="64" fillId="0" borderId="0" xfId="0" applyFont="1" applyFill="1"/>
    <xf numFmtId="0" fontId="56" fillId="0" borderId="0" xfId="252" applyFont="1" applyFill="1" applyBorder="1"/>
    <xf numFmtId="0" fontId="54" fillId="0" borderId="0" xfId="252" applyFont="1" applyFill="1" applyAlignment="1">
      <alignment horizontal="left" indent="1"/>
    </xf>
    <xf numFmtId="0" fontId="56" fillId="0" borderId="0" xfId="0" applyNumberFormat="1" applyFont="1" applyFill="1"/>
    <xf numFmtId="49" fontId="54" fillId="0" borderId="0" xfId="126" applyNumberFormat="1" applyFont="1" applyFill="1" applyAlignment="1">
      <alignment horizontal="left" indent="1"/>
    </xf>
    <xf numFmtId="0" fontId="56" fillId="0" borderId="0" xfId="0" applyFont="1" applyFill="1" applyAlignment="1">
      <alignment horizontal="left"/>
    </xf>
    <xf numFmtId="0" fontId="54" fillId="0" borderId="0" xfId="252" applyNumberFormat="1" applyFont="1" applyFill="1" applyAlignment="1">
      <alignment horizontal="left" indent="1"/>
    </xf>
    <xf numFmtId="0" fontId="56" fillId="0" borderId="0" xfId="0" applyFont="1" applyAlignment="1">
      <alignment horizontal="left" indent="1"/>
    </xf>
    <xf numFmtId="166" fontId="54" fillId="0" borderId="0" xfId="126" quotePrefix="1" applyNumberFormat="1" applyFont="1" applyFill="1" applyBorder="1" applyAlignment="1">
      <alignment horizontal="center"/>
    </xf>
    <xf numFmtId="0" fontId="54" fillId="0" borderId="0" xfId="251" applyNumberFormat="1" applyFont="1" applyFill="1" applyAlignment="1">
      <alignment horizontal="justify" vertical="top" wrapText="1"/>
    </xf>
    <xf numFmtId="0" fontId="54" fillId="0" borderId="0" xfId="251" applyNumberFormat="1" applyFont="1" applyFill="1" applyAlignment="1">
      <alignment horizontal="justify" vertical="top"/>
    </xf>
    <xf numFmtId="0" fontId="54" fillId="0" borderId="0" xfId="251" applyFont="1" applyFill="1" applyBorder="1" applyAlignment="1">
      <alignment horizontal="justify" vertical="top"/>
    </xf>
    <xf numFmtId="0" fontId="54" fillId="0" borderId="0" xfId="0" applyNumberFormat="1" applyFont="1" applyAlignment="1"/>
    <xf numFmtId="16" fontId="61" fillId="0" borderId="0" xfId="0" quotePrefix="1" applyNumberFormat="1" applyFont="1" applyFill="1" applyBorder="1" applyAlignment="1">
      <alignment horizontal="center" vertical="center" wrapText="1"/>
    </xf>
    <xf numFmtId="0" fontId="56" fillId="0" borderId="0" xfId="252" quotePrefix="1" applyFont="1" applyFill="1" applyAlignment="1"/>
    <xf numFmtId="190" fontId="54" fillId="0" borderId="0" xfId="247" applyNumberFormat="1" applyFont="1" applyFill="1" applyBorder="1" applyAlignment="1"/>
    <xf numFmtId="200" fontId="12" fillId="0" borderId="20" xfId="126" applyNumberFormat="1" applyFont="1" applyFill="1" applyBorder="1" applyAlignment="1"/>
    <xf numFmtId="166" fontId="54" fillId="0" borderId="0" xfId="126" quotePrefix="1" applyNumberFormat="1" applyFont="1" applyFill="1" applyBorder="1" applyAlignment="1">
      <alignment horizontal="center"/>
    </xf>
    <xf numFmtId="166" fontId="54" fillId="0" borderId="26" xfId="126" applyNumberFormat="1" applyFont="1" applyFill="1" applyBorder="1" applyAlignment="1">
      <alignment horizontal="center"/>
    </xf>
    <xf numFmtId="166" fontId="54" fillId="0" borderId="27" xfId="126" applyNumberFormat="1" applyFont="1" applyBorder="1" applyAlignment="1">
      <alignment horizontal="center"/>
    </xf>
    <xf numFmtId="166" fontId="54" fillId="0" borderId="23" xfId="126" quotePrefix="1" applyNumberFormat="1" applyFont="1" applyFill="1" applyBorder="1" applyAlignment="1">
      <alignment horizontal="center"/>
    </xf>
    <xf numFmtId="166" fontId="54" fillId="0" borderId="21" xfId="126" quotePrefix="1" applyNumberFormat="1" applyFont="1" applyFill="1" applyBorder="1" applyAlignment="1">
      <alignment horizontal="center"/>
    </xf>
    <xf numFmtId="0" fontId="61" fillId="0" borderId="0" xfId="0" quotePrefix="1" applyFont="1" applyFill="1" applyBorder="1" applyAlignment="1">
      <alignment horizontal="center"/>
    </xf>
    <xf numFmtId="166" fontId="56" fillId="0" borderId="0" xfId="126" quotePrefix="1" applyNumberFormat="1" applyFont="1" applyFill="1" applyAlignment="1">
      <alignment horizontal="center" vertical="center" wrapText="1"/>
    </xf>
    <xf numFmtId="0" fontId="56" fillId="0" borderId="0" xfId="126" applyNumberFormat="1" applyFont="1" applyFill="1" applyAlignment="1">
      <alignment horizontal="center"/>
    </xf>
    <xf numFmtId="0" fontId="12" fillId="0" borderId="0" xfId="0" applyFont="1" applyAlignment="1">
      <alignment horizontal="center" vertical="top" wrapText="1"/>
    </xf>
    <xf numFmtId="0" fontId="61" fillId="0" borderId="2" xfId="0" quotePrefix="1" applyFont="1" applyBorder="1" applyAlignment="1">
      <alignment horizontal="center" vertical="top"/>
    </xf>
    <xf numFmtId="0" fontId="56" fillId="0" borderId="0" xfId="0" applyFont="1" applyFill="1" applyAlignment="1">
      <alignment vertical="top"/>
    </xf>
    <xf numFmtId="189" fontId="81" fillId="0" borderId="0" xfId="319" applyNumberFormat="1" applyFont="1" applyFill="1" applyBorder="1" applyAlignment="1">
      <alignment horizontal="centerContinuous"/>
    </xf>
    <xf numFmtId="0" fontId="80" fillId="0" borderId="0" xfId="574" applyNumberFormat="1" applyFont="1" applyFill="1" applyAlignment="1">
      <alignment horizontal="left" vertical="top"/>
    </xf>
    <xf numFmtId="43" fontId="54" fillId="0" borderId="0" xfId="574" applyNumberFormat="1" applyFont="1" applyFill="1" applyAlignment="1">
      <alignment vertical="top"/>
    </xf>
    <xf numFmtId="0" fontId="54" fillId="0" borderId="0" xfId="574" applyNumberFormat="1" applyFont="1" applyFill="1" applyAlignment="1">
      <alignment vertical="top"/>
    </xf>
    <xf numFmtId="0" fontId="54" fillId="0" borderId="0" xfId="574" applyFont="1" applyFill="1" applyAlignment="1">
      <alignment vertical="top"/>
    </xf>
    <xf numFmtId="0" fontId="54" fillId="0" borderId="0" xfId="574" applyNumberFormat="1" applyFont="1" applyFill="1" applyAlignment="1">
      <alignment horizontal="justify" vertical="top"/>
    </xf>
    <xf numFmtId="0" fontId="56" fillId="0" borderId="0" xfId="574" applyNumberFormat="1" applyFont="1" applyFill="1" applyAlignment="1">
      <alignment vertical="top"/>
    </xf>
    <xf numFmtId="0" fontId="56" fillId="0" borderId="0" xfId="574" applyNumberFormat="1" applyFont="1" applyFill="1" applyAlignment="1">
      <alignment horizontal="left" vertical="top"/>
    </xf>
    <xf numFmtId="10" fontId="81" fillId="0" borderId="0" xfId="276" applyNumberFormat="1" applyFont="1" applyFill="1" applyAlignment="1"/>
    <xf numFmtId="0" fontId="56" fillId="0" borderId="0" xfId="574" applyNumberFormat="1" applyFont="1" applyAlignment="1">
      <alignment horizontal="left" vertical="top"/>
    </xf>
    <xf numFmtId="166" fontId="81" fillId="0" borderId="0" xfId="320" applyNumberFormat="1" applyFont="1" applyFill="1" applyAlignment="1">
      <alignment horizontal="center"/>
    </xf>
    <xf numFmtId="0" fontId="54" fillId="0" borderId="0" xfId="0" applyFont="1"/>
    <xf numFmtId="0" fontId="54" fillId="0" borderId="0" xfId="0" applyFont="1" applyFill="1"/>
    <xf numFmtId="166" fontId="12" fillId="0" borderId="0" xfId="126" applyNumberFormat="1" applyFont="1" applyFill="1"/>
    <xf numFmtId="166" fontId="54" fillId="0" borderId="0" xfId="126" applyNumberFormat="1" applyFont="1"/>
    <xf numFmtId="0" fontId="56" fillId="0" borderId="0" xfId="0" applyFont="1" applyAlignment="1"/>
    <xf numFmtId="0" fontId="61" fillId="0" borderId="7" xfId="126" quotePrefix="1" applyNumberFormat="1" applyFont="1" applyBorder="1" applyAlignment="1">
      <alignment horizontal="center" vertical="center" wrapText="1"/>
    </xf>
    <xf numFmtId="16" fontId="61" fillId="0" borderId="0" xfId="0" applyNumberFormat="1" applyFont="1" applyFill="1" applyBorder="1" applyAlignment="1">
      <alignment horizontal="center" vertical="center"/>
    </xf>
    <xf numFmtId="0" fontId="56" fillId="0" borderId="0" xfId="0" applyFont="1" applyFill="1" applyBorder="1" applyAlignment="1">
      <alignment horizontal="center" vertical="center"/>
    </xf>
    <xf numFmtId="0" fontId="84" fillId="0" borderId="0" xfId="660" applyFont="1"/>
    <xf numFmtId="0" fontId="54" fillId="0" borderId="0" xfId="0" applyFont="1"/>
    <xf numFmtId="199" fontId="54" fillId="0" borderId="0" xfId="126" applyNumberFormat="1" applyFont="1" applyFill="1" applyBorder="1" applyAlignment="1">
      <alignment horizontal="center"/>
    </xf>
    <xf numFmtId="43" fontId="54" fillId="0" borderId="19" xfId="126" applyFont="1" applyFill="1" applyBorder="1"/>
    <xf numFmtId="0" fontId="56" fillId="0" borderId="0" xfId="812" applyNumberFormat="1" applyFont="1" applyBorder="1" applyAlignment="1"/>
    <xf numFmtId="0" fontId="54" fillId="0" borderId="0" xfId="812" applyFont="1" applyFill="1" applyAlignment="1"/>
    <xf numFmtId="0" fontId="56" fillId="0" borderId="0" xfId="252" quotePrefix="1" applyFont="1" applyFill="1" applyAlignment="1">
      <alignment horizontal="center" vertical="top"/>
    </xf>
    <xf numFmtId="166" fontId="54" fillId="0" borderId="0" xfId="126" applyNumberFormat="1" applyFont="1" applyFill="1" applyAlignment="1">
      <alignment horizontal="centerContinuous" vertical="top"/>
    </xf>
    <xf numFmtId="0" fontId="67" fillId="0" borderId="0" xfId="813" applyFont="1" applyFill="1"/>
    <xf numFmtId="166" fontId="54" fillId="0" borderId="21" xfId="328" applyNumberFormat="1" applyFont="1" applyFill="1" applyBorder="1" applyAlignment="1">
      <alignment horizontal="centerContinuous" vertical="top"/>
    </xf>
    <xf numFmtId="199" fontId="56" fillId="0" borderId="0" xfId="126" applyNumberFormat="1" applyFont="1" applyFill="1" applyBorder="1" applyAlignment="1">
      <alignment horizontal="center"/>
    </xf>
    <xf numFmtId="0" fontId="67" fillId="0" borderId="0" xfId="813" applyFont="1" applyFill="1" applyAlignment="1">
      <alignment vertical="top"/>
    </xf>
    <xf numFmtId="0" fontId="67" fillId="0" borderId="0" xfId="328" applyFont="1" applyFill="1" applyAlignment="1">
      <alignment horizontal="center" vertical="top"/>
    </xf>
    <xf numFmtId="0" fontId="19" fillId="0" borderId="0" xfId="330" quotePrefix="1" applyFont="1" applyFill="1" applyBorder="1" applyAlignment="1"/>
    <xf numFmtId="0" fontId="82" fillId="0" borderId="0" xfId="814" applyNumberFormat="1" applyFont="1" applyAlignment="1">
      <alignment horizontal="justify" vertical="top" wrapText="1"/>
    </xf>
    <xf numFmtId="166" fontId="54" fillId="0" borderId="0" xfId="126" applyNumberFormat="1" applyFont="1" applyFill="1" applyAlignment="1">
      <alignment horizontal="center" vertical="top"/>
    </xf>
    <xf numFmtId="0" fontId="56" fillId="0" borderId="0" xfId="574" applyFont="1" applyFill="1"/>
    <xf numFmtId="0" fontId="54" fillId="0" borderId="0" xfId="574" applyFont="1" applyFill="1" applyAlignment="1">
      <alignment horizontal="justify" vertical="top" wrapText="1"/>
    </xf>
    <xf numFmtId="0" fontId="54" fillId="0" borderId="0" xfId="0" applyFont="1" applyAlignment="1">
      <alignment horizontal="center" vertical="top" wrapText="1"/>
    </xf>
    <xf numFmtId="17" fontId="56" fillId="0" borderId="0" xfId="0" applyNumberFormat="1" applyFont="1" applyFill="1" applyBorder="1" applyAlignment="1">
      <alignment horizontal="center" wrapText="1"/>
    </xf>
    <xf numFmtId="0" fontId="12" fillId="0" borderId="0" xfId="245" quotePrefix="1" applyFont="1" applyFill="1" applyAlignment="1">
      <alignment horizontal="left"/>
    </xf>
    <xf numFmtId="0" fontId="54" fillId="0" borderId="0" xfId="252" applyFont="1" applyFill="1" applyAlignment="1">
      <alignment horizontal="center"/>
    </xf>
    <xf numFmtId="166" fontId="12" fillId="0" borderId="20" xfId="126" applyNumberFormat="1" applyFont="1" applyFill="1" applyBorder="1" applyAlignment="1"/>
    <xf numFmtId="0" fontId="56" fillId="0" borderId="2" xfId="0" quotePrefix="1" applyFont="1" applyBorder="1" applyAlignment="1">
      <alignment horizontal="center" vertical="top"/>
    </xf>
    <xf numFmtId="0" fontId="54" fillId="0" borderId="0" xfId="330" applyFont="1" applyFill="1"/>
    <xf numFmtId="0" fontId="56" fillId="0" borderId="0" xfId="330" applyFont="1" applyFill="1" applyAlignment="1">
      <alignment horizontal="center"/>
    </xf>
    <xf numFmtId="0" fontId="56" fillId="0" borderId="0" xfId="330" applyFont="1" applyFill="1"/>
    <xf numFmtId="0" fontId="54" fillId="0" borderId="0" xfId="322" applyFont="1" applyFill="1" applyAlignment="1">
      <alignment horizontal="left"/>
    </xf>
    <xf numFmtId="0" fontId="61" fillId="0" borderId="0" xfId="251" quotePrefix="1" applyFont="1" applyFill="1" applyAlignment="1">
      <alignment horizontal="center"/>
    </xf>
    <xf numFmtId="0" fontId="54" fillId="0" borderId="0" xfId="0" applyFont="1"/>
    <xf numFmtId="0" fontId="56" fillId="0" borderId="0" xfId="330" quotePrefix="1" applyFont="1" applyFill="1" applyAlignment="1">
      <alignment horizontal="center" vertical="center" wrapText="1"/>
    </xf>
    <xf numFmtId="0" fontId="61" fillId="0" borderId="0" xfId="330" quotePrefix="1" applyFont="1" applyFill="1" applyAlignment="1">
      <alignment horizontal="center"/>
    </xf>
    <xf numFmtId="0" fontId="56" fillId="0" borderId="0" xfId="330" applyFont="1" applyAlignment="1">
      <alignment horizontal="left"/>
    </xf>
    <xf numFmtId="37" fontId="54" fillId="0" borderId="18" xfId="0" applyNumberFormat="1" applyFont="1" applyFill="1" applyBorder="1" applyAlignment="1" applyProtection="1">
      <alignment horizontal="right"/>
    </xf>
    <xf numFmtId="37" fontId="54" fillId="0" borderId="19" xfId="0" applyNumberFormat="1" applyFont="1" applyFill="1" applyBorder="1" applyAlignment="1" applyProtection="1">
      <alignment horizontal="right"/>
    </xf>
    <xf numFmtId="0" fontId="54" fillId="0" borderId="0" xfId="323" applyFont="1" applyFill="1" applyAlignment="1">
      <alignment horizontal="left" indent="1"/>
    </xf>
    <xf numFmtId="0" fontId="54" fillId="0" borderId="0" xfId="815" applyFont="1" applyFill="1"/>
    <xf numFmtId="0" fontId="54" fillId="0" borderId="0" xfId="815" applyFont="1" applyFill="1" applyAlignment="1">
      <alignment horizontal="left" indent="1"/>
    </xf>
    <xf numFmtId="0" fontId="54" fillId="0" borderId="0" xfId="245" quotePrefix="1" applyFont="1" applyFill="1" applyAlignment="1">
      <alignment horizontal="right"/>
    </xf>
    <xf numFmtId="0" fontId="56" fillId="0" borderId="0" xfId="0" quotePrefix="1" applyFont="1" applyFill="1" applyAlignment="1">
      <alignment horizontal="left" vertical="top"/>
    </xf>
    <xf numFmtId="0" fontId="86" fillId="0" borderId="0" xfId="0" applyFont="1" applyAlignment="1">
      <alignment horizontal="justify" vertical="top" wrapText="1"/>
    </xf>
    <xf numFmtId="0" fontId="87" fillId="0" borderId="0" xfId="330" applyFont="1" applyAlignment="1">
      <alignment vertical="top"/>
    </xf>
    <xf numFmtId="0" fontId="88" fillId="0" borderId="0" xfId="330" applyFont="1" applyAlignment="1">
      <alignment horizontal="center" vertical="top"/>
    </xf>
    <xf numFmtId="0" fontId="87" fillId="0" borderId="0" xfId="330" applyFont="1" applyAlignment="1">
      <alignment horizontal="center" vertical="top"/>
    </xf>
    <xf numFmtId="0" fontId="86" fillId="0" borderId="0" xfId="330" applyFont="1" applyAlignment="1">
      <alignment vertical="top"/>
    </xf>
    <xf numFmtId="0" fontId="56" fillId="0" borderId="0" xfId="330" applyNumberFormat="1" applyFont="1" applyAlignment="1">
      <alignment vertical="top"/>
    </xf>
    <xf numFmtId="0" fontId="71" fillId="0" borderId="0" xfId="330" applyFont="1" applyAlignment="1">
      <alignment horizontal="center" vertical="top"/>
    </xf>
    <xf numFmtId="0" fontId="54" fillId="0" borderId="0" xfId="330" applyFont="1" applyAlignment="1">
      <alignment vertical="top"/>
    </xf>
    <xf numFmtId="0" fontId="56" fillId="0" borderId="0" xfId="330" applyFont="1" applyAlignment="1">
      <alignment vertical="top"/>
    </xf>
    <xf numFmtId="0" fontId="54" fillId="0" borderId="0" xfId="0" applyFont="1" applyFill="1" applyAlignment="1" applyProtection="1">
      <alignment vertical="top"/>
    </xf>
    <xf numFmtId="0" fontId="54" fillId="0" borderId="0" xfId="330" applyNumberFormat="1" applyFont="1" applyAlignment="1">
      <alignment horizontal="centerContinuous" vertical="top"/>
    </xf>
    <xf numFmtId="0" fontId="56" fillId="0" borderId="0" xfId="250" applyFont="1" applyFill="1" applyAlignment="1">
      <alignment horizontal="center" vertical="top"/>
    </xf>
    <xf numFmtId="0" fontId="54" fillId="0" borderId="0" xfId="240" applyFont="1" applyFill="1" applyAlignment="1"/>
    <xf numFmtId="166" fontId="56" fillId="0" borderId="21" xfId="240" applyNumberFormat="1" applyFont="1" applyFill="1" applyBorder="1" applyAlignment="1"/>
    <xf numFmtId="0" fontId="61" fillId="0" borderId="0" xfId="330" quotePrefix="1" applyFont="1" applyFill="1" applyAlignment="1">
      <alignment horizontal="center"/>
    </xf>
    <xf numFmtId="0" fontId="12" fillId="0" borderId="19" xfId="217" applyFont="1" applyFill="1" applyBorder="1" applyAlignment="1"/>
    <xf numFmtId="200" fontId="12" fillId="0" borderId="19" xfId="126" applyNumberFormat="1" applyFont="1" applyFill="1" applyBorder="1" applyAlignment="1"/>
    <xf numFmtId="166" fontId="54" fillId="0" borderId="0" xfId="126" applyNumberFormat="1" applyFont="1" applyAlignment="1">
      <alignment horizontal="left"/>
    </xf>
    <xf numFmtId="0" fontId="12" fillId="0" borderId="2" xfId="0" applyFont="1" applyBorder="1" applyAlignment="1">
      <alignment horizontal="center" vertical="top" wrapText="1"/>
    </xf>
    <xf numFmtId="43" fontId="12" fillId="0" borderId="20" xfId="126" applyFont="1" applyFill="1" applyBorder="1" applyAlignment="1"/>
    <xf numFmtId="166" fontId="12" fillId="0" borderId="19" xfId="126" applyNumberFormat="1" applyFont="1" applyFill="1" applyBorder="1" applyAlignment="1"/>
    <xf numFmtId="0" fontId="61" fillId="0" borderId="0" xfId="0" quotePrefix="1" applyFont="1" applyAlignment="1">
      <alignment horizontal="center" vertical="top"/>
    </xf>
    <xf numFmtId="0" fontId="0" fillId="0" borderId="0" xfId="0" applyAlignment="1">
      <alignment horizontal="justify" vertical="top" wrapText="1"/>
    </xf>
    <xf numFmtId="0" fontId="56" fillId="0" borderId="0" xfId="126" quotePrefix="1" applyNumberFormat="1" applyFont="1" applyFill="1" applyAlignment="1">
      <alignment horizontal="center"/>
    </xf>
    <xf numFmtId="0" fontId="56" fillId="0" borderId="0" xfId="330" applyFont="1" applyFill="1" applyAlignment="1">
      <alignment horizontal="center"/>
    </xf>
    <xf numFmtId="0" fontId="54" fillId="0" borderId="0" xfId="330" applyFont="1" applyFill="1" applyAlignment="1">
      <alignment horizontal="justify" vertical="top"/>
    </xf>
    <xf numFmtId="0" fontId="54" fillId="0" borderId="0" xfId="329" applyNumberFormat="1" applyFont="1" applyFill="1" applyAlignment="1">
      <alignment horizontal="justify" vertical="top"/>
    </xf>
    <xf numFmtId="188" fontId="54" fillId="0" borderId="0" xfId="0" applyNumberFormat="1" applyFont="1" applyFill="1" applyAlignment="1">
      <alignment horizontal="left" vertical="top"/>
    </xf>
    <xf numFmtId="37" fontId="54" fillId="0" borderId="0" xfId="0" applyNumberFormat="1" applyFont="1" applyFill="1" applyAlignment="1">
      <alignment horizontal="centerContinuous" vertical="top"/>
    </xf>
    <xf numFmtId="37" fontId="56" fillId="0" borderId="0" xfId="0" quotePrefix="1" applyNumberFormat="1" applyFont="1" applyFill="1" applyAlignment="1">
      <alignment horizontal="left" vertical="top"/>
    </xf>
    <xf numFmtId="0" fontId="58" fillId="0" borderId="0" xfId="0" applyFont="1" applyFill="1" applyAlignment="1">
      <alignment vertical="top"/>
    </xf>
    <xf numFmtId="49" fontId="54" fillId="0" borderId="0" xfId="0" applyNumberFormat="1" applyFont="1" applyFill="1" applyAlignment="1">
      <alignment horizontal="center" vertical="top"/>
    </xf>
    <xf numFmtId="0" fontId="56" fillId="0" borderId="0" xfId="0" applyFont="1" applyFill="1" applyAlignment="1">
      <alignment horizontal="left" vertical="top" indent="1"/>
    </xf>
    <xf numFmtId="0" fontId="60" fillId="0" borderId="0" xfId="0" applyFont="1" applyFill="1" applyAlignment="1">
      <alignment vertical="top"/>
    </xf>
    <xf numFmtId="0" fontId="54" fillId="0" borderId="0" xfId="0" applyFont="1" applyFill="1" applyAlignment="1">
      <alignment horizontal="left" vertical="top"/>
    </xf>
    <xf numFmtId="0" fontId="54" fillId="0" borderId="0" xfId="0" applyFont="1" applyFill="1" applyAlignment="1">
      <alignment horizontal="center" vertical="top"/>
    </xf>
    <xf numFmtId="0" fontId="54" fillId="0" borderId="0" xfId="322" applyFont="1" applyFill="1" applyAlignment="1">
      <alignment vertical="top"/>
    </xf>
    <xf numFmtId="0" fontId="54" fillId="0" borderId="0" xfId="0" applyFont="1" applyAlignment="1">
      <alignment vertical="top" wrapText="1"/>
    </xf>
    <xf numFmtId="188" fontId="54" fillId="0" borderId="0" xfId="0" applyNumberFormat="1" applyFont="1" applyAlignment="1">
      <alignment horizontal="center"/>
    </xf>
    <xf numFmtId="166" fontId="54" fillId="0" borderId="0" xfId="126" applyNumberFormat="1" applyFont="1" applyFill="1" applyAlignment="1">
      <alignment vertical="top"/>
    </xf>
    <xf numFmtId="166" fontId="54" fillId="0" borderId="0" xfId="126" applyNumberFormat="1" applyFont="1" applyFill="1" applyBorder="1" applyAlignment="1">
      <alignment vertical="top"/>
    </xf>
    <xf numFmtId="166" fontId="54" fillId="0" borderId="21" xfId="0" applyNumberFormat="1" applyFont="1" applyFill="1" applyBorder="1" applyAlignment="1"/>
    <xf numFmtId="166" fontId="54" fillId="0" borderId="0" xfId="0" applyNumberFormat="1" applyFont="1" applyFill="1" applyBorder="1" applyAlignment="1"/>
    <xf numFmtId="188" fontId="56" fillId="0" borderId="0" xfId="0" applyNumberFormat="1" applyFont="1" applyFill="1" applyAlignment="1">
      <alignment horizontal="left" vertical="top"/>
    </xf>
    <xf numFmtId="37" fontId="54" fillId="0" borderId="0" xfId="0" applyNumberFormat="1" applyFont="1" applyFill="1" applyAlignment="1" applyProtection="1">
      <alignment vertical="top"/>
    </xf>
    <xf numFmtId="192" fontId="54" fillId="0" borderId="0" xfId="330" applyNumberFormat="1" applyFont="1" applyFill="1" applyAlignment="1">
      <alignment horizontal="justify" vertical="top"/>
    </xf>
    <xf numFmtId="0" fontId="67" fillId="0" borderId="0" xfId="241" applyNumberFormat="1" applyFont="1" applyFill="1" applyAlignment="1">
      <alignment vertical="top"/>
    </xf>
    <xf numFmtId="0" fontId="67" fillId="0" borderId="0" xfId="241" applyNumberFormat="1" applyFont="1" applyFill="1" applyAlignment="1">
      <alignment horizontal="center"/>
    </xf>
    <xf numFmtId="0" fontId="67" fillId="0" borderId="0" xfId="126" applyNumberFormat="1" applyFont="1" applyFill="1" applyAlignment="1">
      <alignment horizontal="left"/>
    </xf>
    <xf numFmtId="0" fontId="67" fillId="0" borderId="0" xfId="330" applyFont="1" applyFill="1"/>
    <xf numFmtId="0" fontId="67" fillId="0" borderId="0" xfId="330" applyFont="1" applyFill="1" applyAlignment="1">
      <alignment horizontal="left" vertical="top" indent="1"/>
    </xf>
    <xf numFmtId="43" fontId="54" fillId="0" borderId="0" xfId="126" applyFont="1" applyBorder="1" applyAlignment="1">
      <alignment vertical="top"/>
    </xf>
    <xf numFmtId="166" fontId="54" fillId="0" borderId="0" xfId="126" applyNumberFormat="1" applyFont="1" applyAlignment="1">
      <alignment vertical="top"/>
    </xf>
    <xf numFmtId="166" fontId="54" fillId="0" borderId="0" xfId="126" applyNumberFormat="1" applyFont="1" applyBorder="1" applyAlignment="1">
      <alignment vertical="top"/>
    </xf>
    <xf numFmtId="166" fontId="56" fillId="0" borderId="21" xfId="126" applyNumberFormat="1" applyFont="1" applyFill="1" applyBorder="1" applyAlignment="1">
      <alignment horizontal="centerContinuous" vertical="top"/>
    </xf>
    <xf numFmtId="166" fontId="67" fillId="0" borderId="0" xfId="126" applyNumberFormat="1" applyFont="1" applyFill="1" applyAlignment="1">
      <alignment vertical="top"/>
    </xf>
    <xf numFmtId="166" fontId="54" fillId="0" borderId="21" xfId="126" applyNumberFormat="1" applyFont="1" applyFill="1" applyBorder="1" applyAlignment="1">
      <alignment horizontal="centerContinuous" vertical="top"/>
    </xf>
    <xf numFmtId="192" fontId="54" fillId="0" borderId="0" xfId="0" applyNumberFormat="1" applyFont="1" applyFill="1" applyAlignment="1">
      <alignment horizontal="center" vertical="top"/>
    </xf>
    <xf numFmtId="0" fontId="54" fillId="0" borderId="0" xfId="328" applyFont="1" applyFill="1" applyAlignment="1">
      <alignment horizontal="left" vertical="top"/>
    </xf>
    <xf numFmtId="0" fontId="54" fillId="0" borderId="0" xfId="0" applyFont="1" applyFill="1" applyAlignment="1" applyProtection="1"/>
    <xf numFmtId="0" fontId="87" fillId="0" borderId="0" xfId="126" applyNumberFormat="1" applyFont="1" applyAlignment="1">
      <alignment horizontal="left" vertical="top"/>
    </xf>
    <xf numFmtId="0" fontId="87" fillId="0" borderId="0" xfId="330" quotePrefix="1" applyNumberFormat="1" applyFont="1" applyAlignment="1">
      <alignment horizontal="left" vertical="top"/>
    </xf>
    <xf numFmtId="0" fontId="56" fillId="0" borderId="0" xfId="330" applyNumberFormat="1" applyFont="1" applyAlignment="1">
      <alignment horizontal="left" vertical="top"/>
    </xf>
    <xf numFmtId="43" fontId="54" fillId="0" borderId="0" xfId="330" applyNumberFormat="1" applyFont="1" applyAlignment="1">
      <alignment vertical="top"/>
    </xf>
    <xf numFmtId="0" fontId="54" fillId="0" borderId="0" xfId="330" applyNumberFormat="1" applyFont="1" applyAlignment="1">
      <alignment horizontal="left" vertical="top"/>
    </xf>
    <xf numFmtId="0" fontId="56" fillId="0" borderId="0" xfId="0" applyNumberFormat="1" applyFont="1" applyAlignment="1" applyProtection="1">
      <alignment horizontal="center" vertical="center"/>
    </xf>
    <xf numFmtId="0" fontId="54" fillId="0" borderId="0" xfId="0" applyNumberFormat="1" applyFont="1" applyFill="1" applyAlignment="1" applyProtection="1">
      <alignment horizontal="centerContinuous" vertical="top"/>
    </xf>
    <xf numFmtId="0" fontId="54" fillId="0" borderId="0" xfId="330" applyNumberFormat="1" applyFont="1" applyFill="1" applyAlignment="1">
      <alignment horizontal="centerContinuous" vertical="top"/>
    </xf>
    <xf numFmtId="0" fontId="33" fillId="0" borderId="0" xfId="813" applyFont="1" applyFill="1"/>
    <xf numFmtId="0" fontId="54" fillId="0" borderId="0" xfId="816" applyFont="1" applyFill="1" applyAlignment="1">
      <alignment horizontal="center"/>
    </xf>
    <xf numFmtId="200" fontId="33" fillId="0" borderId="0" xfId="126" applyNumberFormat="1" applyFont="1" applyFill="1" applyAlignment="1">
      <alignment vertical="top"/>
    </xf>
    <xf numFmtId="0" fontId="54" fillId="0" borderId="0" xfId="0" applyNumberFormat="1" applyFont="1" applyFill="1" applyAlignment="1" applyProtection="1">
      <alignment horizontal="left" vertical="top"/>
    </xf>
    <xf numFmtId="0" fontId="12" fillId="0" borderId="0" xfId="321" applyFont="1" applyFill="1"/>
    <xf numFmtId="37" fontId="56" fillId="0" borderId="0" xfId="574" applyNumberFormat="1" applyFont="1" applyAlignment="1">
      <alignment horizontal="left" vertical="top"/>
    </xf>
    <xf numFmtId="203" fontId="54" fillId="0" borderId="0" xfId="0" applyNumberFormat="1" applyFont="1" applyFill="1" applyAlignment="1">
      <alignment horizontal="center"/>
    </xf>
    <xf numFmtId="0" fontId="54" fillId="0" borderId="0" xfId="0" applyFont="1" applyFill="1" applyAlignment="1">
      <alignment horizontal="justify" vertical="top"/>
    </xf>
    <xf numFmtId="0" fontId="54" fillId="0" borderId="0" xfId="0" applyFont="1" applyAlignment="1">
      <alignment vertical="top"/>
    </xf>
    <xf numFmtId="0" fontId="54" fillId="0" borderId="0" xfId="252" applyFont="1" applyFill="1" applyAlignment="1">
      <alignment horizontal="justify" vertical="top"/>
    </xf>
    <xf numFmtId="0" fontId="56" fillId="0" borderId="0" xfId="574" applyNumberFormat="1" applyFont="1" applyFill="1" applyAlignment="1">
      <alignment horizontal="left" vertical="center" wrapText="1"/>
    </xf>
    <xf numFmtId="0" fontId="61" fillId="0" borderId="1" xfId="0" applyFont="1" applyFill="1" applyBorder="1" applyAlignment="1">
      <alignment horizontal="center" vertical="center" wrapText="1"/>
    </xf>
    <xf numFmtId="0" fontId="61" fillId="0" borderId="25" xfId="0" applyFont="1" applyFill="1" applyBorder="1" applyAlignment="1">
      <alignment horizontal="center" vertical="center" wrapText="1"/>
    </xf>
    <xf numFmtId="0" fontId="61" fillId="0" borderId="25" xfId="0" quotePrefix="1" applyFont="1" applyFill="1" applyBorder="1" applyAlignment="1">
      <alignment vertical="center"/>
    </xf>
    <xf numFmtId="0" fontId="61" fillId="0" borderId="24" xfId="0" quotePrefix="1" applyFont="1" applyFill="1" applyBorder="1" applyAlignment="1">
      <alignment vertical="center"/>
    </xf>
    <xf numFmtId="0" fontId="12" fillId="0" borderId="0" xfId="0" applyFont="1" applyFill="1" applyAlignment="1"/>
    <xf numFmtId="189" fontId="61" fillId="0" borderId="0" xfId="319" applyNumberFormat="1" applyFont="1" applyFill="1" applyBorder="1" applyAlignment="1">
      <alignment vertical="center"/>
    </xf>
    <xf numFmtId="0" fontId="12" fillId="0" borderId="0" xfId="0" applyFont="1" applyFill="1" applyAlignment="1">
      <alignment vertical="center"/>
    </xf>
    <xf numFmtId="202" fontId="12" fillId="0" borderId="0" xfId="276" applyNumberFormat="1" applyFont="1" applyFill="1" applyAlignment="1">
      <alignment horizontal="center" vertical="center"/>
    </xf>
    <xf numFmtId="189" fontId="12" fillId="0" borderId="0" xfId="319" applyNumberFormat="1" applyFont="1" applyFill="1" applyBorder="1" applyAlignment="1">
      <alignment vertical="center"/>
    </xf>
    <xf numFmtId="0" fontId="61" fillId="0" borderId="0" xfId="0" applyFont="1" applyFill="1" applyAlignment="1">
      <alignment vertical="center"/>
    </xf>
    <xf numFmtId="2" fontId="12" fillId="0" borderId="0" xfId="276" applyNumberFormat="1" applyFont="1" applyFill="1" applyAlignment="1">
      <alignment horizontal="center" vertical="center"/>
    </xf>
    <xf numFmtId="166" fontId="12" fillId="0" borderId="7" xfId="126" applyNumberFormat="1" applyFont="1" applyFill="1" applyBorder="1" applyAlignment="1">
      <alignment vertical="center"/>
    </xf>
    <xf numFmtId="202" fontId="12" fillId="0" borderId="7" xfId="276" applyNumberFormat="1" applyFont="1" applyFill="1" applyBorder="1" applyAlignment="1">
      <alignment horizontal="center" vertical="center"/>
    </xf>
    <xf numFmtId="2" fontId="12" fillId="0" borderId="7" xfId="0" applyNumberFormat="1" applyFont="1" applyFill="1" applyBorder="1" applyAlignment="1">
      <alignment horizontal="center" vertical="center"/>
    </xf>
    <xf numFmtId="166" fontId="12" fillId="0" borderId="0" xfId="126" applyNumberFormat="1" applyFont="1" applyFill="1" applyBorder="1" applyAlignment="1">
      <alignment vertical="center"/>
    </xf>
    <xf numFmtId="2" fontId="12" fillId="0" borderId="0" xfId="0" applyNumberFormat="1" applyFont="1" applyFill="1" applyBorder="1" applyAlignment="1">
      <alignment vertical="center"/>
    </xf>
    <xf numFmtId="10" fontId="12" fillId="0" borderId="0" xfId="0" applyNumberFormat="1" applyFont="1" applyFill="1" applyAlignment="1">
      <alignment vertical="center"/>
    </xf>
    <xf numFmtId="2" fontId="12" fillId="0" borderId="7" xfId="276" applyNumberFormat="1" applyFont="1" applyFill="1" applyBorder="1" applyAlignment="1">
      <alignment horizontal="center" vertical="center"/>
    </xf>
    <xf numFmtId="166" fontId="12" fillId="0" borderId="23" xfId="126" applyNumberFormat="1" applyFont="1" applyFill="1" applyBorder="1" applyAlignment="1">
      <alignment vertical="center"/>
    </xf>
    <xf numFmtId="202" fontId="12" fillId="0" borderId="23" xfId="276" applyNumberFormat="1" applyFont="1" applyFill="1" applyBorder="1" applyAlignment="1">
      <alignment horizontal="center" vertical="center"/>
    </xf>
    <xf numFmtId="2" fontId="12" fillId="0" borderId="23" xfId="276" applyNumberFormat="1" applyFont="1" applyFill="1" applyBorder="1" applyAlignment="1">
      <alignment horizontal="center" vertical="center"/>
    </xf>
    <xf numFmtId="2" fontId="12" fillId="0" borderId="0" xfId="276" applyNumberFormat="1" applyFont="1" applyFill="1" applyBorder="1" applyAlignment="1">
      <alignment vertical="center"/>
    </xf>
    <xf numFmtId="166" fontId="12" fillId="0" borderId="0" xfId="0" applyNumberFormat="1" applyFont="1" applyFill="1" applyAlignment="1">
      <alignment vertical="center"/>
    </xf>
    <xf numFmtId="2" fontId="12" fillId="0" borderId="0" xfId="276" applyNumberFormat="1" applyFont="1" applyFill="1" applyAlignment="1">
      <alignment vertical="center"/>
    </xf>
    <xf numFmtId="166" fontId="12" fillId="0" borderId="21" xfId="0" applyNumberFormat="1" applyFont="1" applyFill="1" applyBorder="1" applyAlignment="1">
      <alignment vertical="center"/>
    </xf>
    <xf numFmtId="202" fontId="12" fillId="0" borderId="21" xfId="276" applyNumberFormat="1" applyFont="1" applyFill="1" applyBorder="1" applyAlignment="1">
      <alignment horizontal="center" vertical="center"/>
    </xf>
    <xf numFmtId="10" fontId="12" fillId="0" borderId="21" xfId="276" applyNumberFormat="1" applyFont="1" applyFill="1" applyBorder="1" applyAlignment="1">
      <alignment vertical="center"/>
    </xf>
    <xf numFmtId="203" fontId="54" fillId="0" borderId="0" xfId="0" applyNumberFormat="1" applyFont="1" applyFill="1"/>
    <xf numFmtId="188" fontId="12" fillId="0" borderId="0" xfId="217" applyNumberFormat="1" applyFont="1" applyFill="1" applyAlignment="1">
      <alignment horizontal="center"/>
    </xf>
    <xf numFmtId="0" fontId="54" fillId="0" borderId="2" xfId="0" applyFont="1" applyBorder="1" applyAlignment="1">
      <alignment horizontal="center" vertical="top" wrapText="1"/>
    </xf>
    <xf numFmtId="0" fontId="54" fillId="0" borderId="0" xfId="252" applyFont="1" applyFill="1" applyAlignment="1">
      <alignment horizontal="left" vertical="top" indent="1"/>
    </xf>
    <xf numFmtId="166" fontId="54" fillId="0" borderId="0" xfId="126" applyNumberFormat="1" applyFont="1" applyBorder="1"/>
    <xf numFmtId="0" fontId="54" fillId="0" borderId="0" xfId="0" applyFont="1" applyBorder="1"/>
    <xf numFmtId="166" fontId="56" fillId="0" borderId="0" xfId="126" quotePrefix="1" applyNumberFormat="1" applyFont="1" applyFill="1" applyAlignment="1">
      <alignment horizontal="center"/>
    </xf>
    <xf numFmtId="166" fontId="56" fillId="0" borderId="0" xfId="126" applyNumberFormat="1" applyFont="1" applyFill="1" applyAlignment="1">
      <alignment horizontal="center"/>
    </xf>
    <xf numFmtId="0" fontId="56" fillId="0" borderId="0" xfId="251" quotePrefix="1" applyFont="1" applyFill="1" applyBorder="1" applyAlignment="1">
      <alignment horizontal="center"/>
    </xf>
    <xf numFmtId="0" fontId="61" fillId="0" borderId="23" xfId="0" quotePrefix="1" applyFont="1" applyBorder="1" applyAlignment="1">
      <alignment horizontal="center" vertical="top"/>
    </xf>
    <xf numFmtId="0" fontId="85" fillId="0" borderId="0" xfId="330" quotePrefix="1" applyFont="1" applyAlignment="1">
      <alignment horizontal="center"/>
    </xf>
    <xf numFmtId="0" fontId="85" fillId="0" borderId="0" xfId="330" applyFont="1" applyAlignment="1">
      <alignment horizontal="center"/>
    </xf>
    <xf numFmtId="0" fontId="61" fillId="0" borderId="0" xfId="330" quotePrefix="1" applyFont="1" applyFill="1" applyAlignment="1">
      <alignment horizontal="center"/>
    </xf>
    <xf numFmtId="0" fontId="61" fillId="0" borderId="0" xfId="0" quotePrefix="1" applyFont="1" applyAlignment="1">
      <alignment horizontal="center" vertical="top"/>
    </xf>
    <xf numFmtId="0" fontId="56" fillId="0" borderId="0" xfId="218" applyFont="1" applyFill="1" applyAlignment="1">
      <alignment horizontal="center" vertical="center" wrapText="1"/>
    </xf>
    <xf numFmtId="0" fontId="5" fillId="0" borderId="0" xfId="218" applyFont="1" applyAlignment="1">
      <alignment horizontal="center" vertical="center" wrapText="1"/>
    </xf>
    <xf numFmtId="0" fontId="56" fillId="0" borderId="0" xfId="218" applyFont="1" applyFill="1" applyAlignment="1">
      <alignment horizontal="center"/>
    </xf>
    <xf numFmtId="0" fontId="56" fillId="0" borderId="0" xfId="218" applyFont="1" applyFill="1" applyAlignment="1">
      <alignment horizontal="center" vertical="center"/>
    </xf>
    <xf numFmtId="0" fontId="61" fillId="0" borderId="0" xfId="251" quotePrefix="1" applyFont="1" applyAlignment="1">
      <alignment horizontal="center"/>
    </xf>
    <xf numFmtId="0" fontId="56" fillId="0" borderId="0" xfId="219" applyFont="1" applyFill="1" applyAlignment="1">
      <alignment horizontal="center"/>
    </xf>
    <xf numFmtId="0" fontId="56" fillId="0" borderId="0" xfId="219" applyFont="1" applyFill="1" applyAlignment="1">
      <alignment horizontal="center" vertical="center"/>
    </xf>
    <xf numFmtId="0" fontId="54" fillId="0" borderId="0" xfId="330" applyFont="1" applyFill="1" applyAlignment="1">
      <alignment horizontal="justify" vertical="top" wrapText="1"/>
    </xf>
    <xf numFmtId="0" fontId="0" fillId="0" borderId="0" xfId="0" applyAlignment="1">
      <alignment horizontal="justify" vertical="top" wrapText="1"/>
    </xf>
    <xf numFmtId="0" fontId="54" fillId="0" borderId="0" xfId="330" applyNumberFormat="1" applyFont="1" applyFill="1" applyAlignment="1">
      <alignment horizontal="justify" vertical="top" wrapText="1"/>
    </xf>
    <xf numFmtId="0" fontId="54" fillId="0" borderId="0" xfId="330" applyNumberFormat="1" applyFont="1" applyFill="1" applyAlignment="1">
      <alignment vertical="top" wrapText="1"/>
    </xf>
    <xf numFmtId="0" fontId="0" fillId="0" borderId="0" xfId="0" applyAlignment="1">
      <alignment vertical="top" wrapText="1"/>
    </xf>
    <xf numFmtId="0" fontId="54" fillId="0" borderId="0" xfId="251" applyNumberFormat="1" applyFont="1" applyFill="1" applyAlignment="1">
      <alignment horizontal="justify" vertical="top" wrapText="1"/>
    </xf>
    <xf numFmtId="191" fontId="54" fillId="0" borderId="0" xfId="251" applyNumberFormat="1" applyFont="1" applyFill="1" applyAlignment="1">
      <alignment horizontal="justify" vertical="top" wrapText="1"/>
    </xf>
    <xf numFmtId="191" fontId="54" fillId="0" borderId="0" xfId="251" applyNumberFormat="1" applyFont="1" applyFill="1" applyAlignment="1">
      <alignment horizontal="justify" vertical="top"/>
    </xf>
    <xf numFmtId="0" fontId="56" fillId="0" borderId="0" xfId="126" quotePrefix="1" applyNumberFormat="1" applyFont="1" applyFill="1" applyAlignment="1">
      <alignment horizontal="center"/>
    </xf>
    <xf numFmtId="0" fontId="56" fillId="0" borderId="0" xfId="330" quotePrefix="1" applyFont="1" applyFill="1" applyAlignment="1">
      <alignment horizontal="center"/>
    </xf>
    <xf numFmtId="0" fontId="56" fillId="0" borderId="0" xfId="330" applyFont="1" applyFill="1" applyAlignment="1">
      <alignment horizontal="center"/>
    </xf>
    <xf numFmtId="0" fontId="61" fillId="0" borderId="25" xfId="0" applyFont="1" applyFill="1" applyBorder="1" applyAlignment="1">
      <alignment horizontal="center" vertical="center" wrapText="1"/>
    </xf>
    <xf numFmtId="0" fontId="61" fillId="0" borderId="24" xfId="0" applyFont="1" applyFill="1" applyBorder="1" applyAlignment="1">
      <alignment horizontal="center" vertical="center" wrapText="1"/>
    </xf>
    <xf numFmtId="0" fontId="61" fillId="0" borderId="25" xfId="0" quotePrefix="1" applyFont="1" applyFill="1" applyBorder="1" applyAlignment="1">
      <alignment horizontal="center" vertical="center"/>
    </xf>
    <xf numFmtId="0" fontId="61" fillId="0" borderId="7" xfId="0" quotePrefix="1" applyFont="1" applyFill="1" applyBorder="1" applyAlignment="1">
      <alignment horizontal="center" vertical="center"/>
    </xf>
    <xf numFmtId="0" fontId="61" fillId="0" borderId="24" xfId="0" quotePrefix="1" applyFont="1" applyFill="1" applyBorder="1" applyAlignment="1">
      <alignment horizontal="center" vertical="center"/>
    </xf>
    <xf numFmtId="0" fontId="54" fillId="0" borderId="0" xfId="0" applyFont="1" applyFill="1" applyAlignment="1">
      <alignment horizontal="justify" vertical="top"/>
    </xf>
    <xf numFmtId="0" fontId="54" fillId="0" borderId="0" xfId="0" applyFont="1" applyFill="1" applyAlignment="1" applyProtection="1">
      <alignment horizontal="justify" vertical="top" wrapText="1"/>
    </xf>
    <xf numFmtId="0" fontId="56" fillId="0" borderId="0" xfId="126" quotePrefix="1" applyNumberFormat="1" applyFont="1" applyFill="1" applyAlignment="1">
      <alignment horizontal="center" vertical="center" wrapText="1"/>
    </xf>
    <xf numFmtId="0" fontId="54" fillId="0" borderId="0" xfId="0" applyFont="1" applyFill="1" applyAlignment="1">
      <alignment horizontal="justify" vertical="top" wrapText="1"/>
    </xf>
    <xf numFmtId="37" fontId="54" fillId="0" borderId="0" xfId="0" applyNumberFormat="1" applyFont="1" applyFill="1" applyAlignment="1" applyProtection="1">
      <alignment horizontal="justify" vertical="top" wrapText="1"/>
    </xf>
    <xf numFmtId="0" fontId="0" fillId="0" borderId="0" xfId="0" applyFill="1" applyAlignment="1">
      <alignment horizontal="justify" vertical="top" wrapText="1"/>
    </xf>
    <xf numFmtId="0" fontId="54" fillId="0" borderId="0" xfId="0" applyFont="1" applyAlignment="1">
      <alignment horizontal="justify" vertical="top" wrapText="1"/>
    </xf>
    <xf numFmtId="0" fontId="56" fillId="0" borderId="25" xfId="330" quotePrefix="1" applyFont="1" applyFill="1" applyBorder="1" applyAlignment="1">
      <alignment horizontal="center"/>
    </xf>
    <xf numFmtId="0" fontId="56" fillId="0" borderId="7" xfId="330" quotePrefix="1" applyFont="1" applyFill="1" applyBorder="1" applyAlignment="1">
      <alignment horizontal="center"/>
    </xf>
    <xf numFmtId="0" fontId="56" fillId="0" borderId="24" xfId="330" quotePrefix="1" applyFont="1" applyFill="1" applyBorder="1" applyAlignment="1">
      <alignment horizontal="center"/>
    </xf>
    <xf numFmtId="0" fontId="56" fillId="0" borderId="7" xfId="252" quotePrefix="1" applyNumberFormat="1" applyFont="1" applyFill="1" applyBorder="1" applyAlignment="1">
      <alignment horizontal="center" vertical="center" wrapText="1"/>
    </xf>
    <xf numFmtId="0" fontId="54" fillId="0" borderId="0" xfId="0" applyNumberFormat="1" applyFont="1" applyFill="1" applyAlignment="1">
      <alignment horizontal="justify" vertical="top" wrapText="1"/>
    </xf>
    <xf numFmtId="0" fontId="54" fillId="0" borderId="0" xfId="328" applyFont="1" applyFill="1" applyAlignment="1">
      <alignment horizontal="justify" vertical="top" wrapText="1"/>
    </xf>
    <xf numFmtId="0" fontId="54" fillId="0" borderId="0" xfId="0" applyFont="1" applyAlignment="1">
      <alignment vertical="top"/>
    </xf>
    <xf numFmtId="0" fontId="54" fillId="0" borderId="0" xfId="252" applyFont="1" applyFill="1" applyAlignment="1">
      <alignment horizontal="justify" vertical="top"/>
    </xf>
    <xf numFmtId="0" fontId="56" fillId="0" borderId="0" xfId="0" quotePrefix="1" applyFont="1" applyFill="1" applyBorder="1" applyAlignment="1">
      <alignment horizontal="center"/>
    </xf>
    <xf numFmtId="0" fontId="56" fillId="0" borderId="28" xfId="330" quotePrefix="1" applyFont="1" applyFill="1" applyBorder="1" applyAlignment="1">
      <alignment horizontal="center"/>
    </xf>
    <xf numFmtId="0" fontId="56" fillId="0" borderId="0" xfId="330" quotePrefix="1" applyFont="1" applyFill="1" applyBorder="1" applyAlignment="1">
      <alignment horizontal="center"/>
    </xf>
    <xf numFmtId="0" fontId="56" fillId="0" borderId="23" xfId="0" quotePrefix="1" applyFont="1" applyBorder="1" applyAlignment="1">
      <alignment horizontal="center" vertical="top"/>
    </xf>
    <xf numFmtId="0" fontId="56" fillId="0" borderId="0" xfId="251" quotePrefix="1" applyFont="1" applyFill="1" applyAlignment="1">
      <alignment horizontal="center"/>
    </xf>
    <xf numFmtId="0" fontId="61" fillId="0" borderId="0" xfId="251" quotePrefix="1" applyFont="1" applyFill="1" applyAlignment="1">
      <alignment horizontal="center"/>
    </xf>
    <xf numFmtId="49" fontId="61" fillId="0" borderId="0" xfId="321" applyNumberFormat="1" applyFont="1" applyFill="1" applyBorder="1" applyAlignment="1">
      <alignment horizontal="center" vertical="center" wrapText="1"/>
    </xf>
    <xf numFmtId="0" fontId="59" fillId="0" borderId="0" xfId="0" applyFont="1" applyBorder="1" applyAlignment="1">
      <alignment horizontal="center" vertical="center" wrapText="1"/>
    </xf>
    <xf numFmtId="49" fontId="61" fillId="0" borderId="23" xfId="321" applyNumberFormat="1" applyFont="1" applyFill="1" applyBorder="1" applyAlignment="1">
      <alignment horizontal="center" vertical="center" wrapText="1"/>
    </xf>
    <xf numFmtId="0" fontId="59" fillId="0" borderId="2" xfId="0" applyFont="1" applyBorder="1" applyAlignment="1">
      <alignment horizontal="center" vertical="center" wrapText="1"/>
    </xf>
    <xf numFmtId="49" fontId="61" fillId="0" borderId="23" xfId="322" applyNumberFormat="1" applyFont="1" applyFill="1" applyBorder="1" applyAlignment="1">
      <alignment horizontal="center" vertical="center" wrapText="1"/>
    </xf>
    <xf numFmtId="0" fontId="56" fillId="0" borderId="0" xfId="321" quotePrefix="1" applyNumberFormat="1" applyFont="1" applyFill="1" applyAlignment="1">
      <alignment horizontal="center"/>
    </xf>
    <xf numFmtId="49" fontId="61" fillId="0" borderId="0" xfId="322" applyNumberFormat="1" applyFont="1" applyFill="1" applyBorder="1" applyAlignment="1">
      <alignment horizontal="center" vertical="center" wrapText="1"/>
    </xf>
    <xf numFmtId="0" fontId="61" fillId="0" borderId="0" xfId="321" quotePrefix="1" applyNumberFormat="1" applyFont="1" applyFill="1" applyAlignment="1">
      <alignment horizontal="center"/>
    </xf>
    <xf numFmtId="0" fontId="61" fillId="0" borderId="0" xfId="321" applyNumberFormat="1" applyFont="1" applyFill="1" applyAlignment="1">
      <alignment horizontal="center"/>
    </xf>
  </cellXfs>
  <cellStyles count="817">
    <cellStyle name=" 1" xfId="577"/>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573"/>
    <cellStyle name=" Writer Import]_x000d__x000a_Display Dialog=No_x000d__x000a__x000d__x000a_[Horizontal Arrange]_x000d__x000a_Dimensions Interlocking=Yes_x000d__x000a_Sum Hierarchy=Yes_x000d__x000a_Generate 3" xfId="578"/>
    <cellStyle name=" Writer Import]_x000d__x000a_Display Dialog=No_x000d__x000a__x000d__x000a_[Horizontal Arrange]_x000d__x000a_Dimensions Interlocking=Yes_x000d__x000a_Sum Hierarchy=Yes_x000d__x000a_Generate 4" xfId="572"/>
    <cellStyle name=" Writer Import]_x000d__x000a_Display Dialog=No_x000d__x000a__x000d__x000a_[Horizontal Arrange]_x000d__x000a_Dimensions Interlocking=Yes_x000d__x000a_Sum Hierarchy=Yes_x000d__x000a_Generate_5.2" xfId="571"/>
    <cellStyle name="_accounts disclosure" xfId="2"/>
    <cellStyle name="_accounts disclosure 2" xfId="570"/>
    <cellStyle name="_accounts disclosure 3" xfId="569"/>
    <cellStyle name="_accounts disclosure 4" xfId="568"/>
    <cellStyle name="_accounts disclosure_31 Dec Accounts 2009-NIUT" xfId="3"/>
    <cellStyle name="_accounts disclosure_31 Dec Accounts 2009-NIUT after element" xfId="4"/>
    <cellStyle name="_accounts disclosure_31 Dec Accounts 2009-NIUT b" xfId="5"/>
    <cellStyle name="_accounts disclosure_5.2" xfId="567"/>
    <cellStyle name="_accounts disclosure_Accounts 2009-NIUT NON LOC-after RAJ final-signed" xfId="566"/>
    <cellStyle name="_accounts disclosure_After annexure changes NB final" xfId="6"/>
    <cellStyle name="_accounts disclosure_Cash Flow " xfId="565"/>
    <cellStyle name="_accounts disclosure_Cash flow working" xfId="564"/>
    <cellStyle name="_accounts disclosure_Distribution " xfId="563"/>
    <cellStyle name="_accounts disclosure_Final disclosure final" xfId="7"/>
    <cellStyle name="_accounts disclosure_Final RAJ-reviewed Feb 5" xfId="562"/>
    <cellStyle name="_accounts disclosure_Income Statement" xfId="561"/>
    <cellStyle name="_accounts disclosure_Notes 1-3" xfId="560"/>
    <cellStyle name="_accounts disclosure_Sheet2" xfId="559"/>
    <cellStyle name="_accounts disclosure_Statement of Financial Position" xfId="558"/>
    <cellStyle name="_accounts disclosure_UHF" xfId="557"/>
    <cellStyle name="_FINALIFRS-LOC Accounts -(30June09)" xfId="8"/>
    <cellStyle name="_FINALIFRS-LOC Accounts -(30June09) 2" xfId="556"/>
    <cellStyle name="_FINALIFRS-LOC Accounts -(30June09) 3" xfId="555"/>
    <cellStyle name="_FINALIFRS-LOC Accounts -(30June09) 4" xfId="554"/>
    <cellStyle name="_FINALIFRS-LOC Accounts -(30June09)_5.2" xfId="553"/>
    <cellStyle name="_FINALIFRS-LOC Accounts -(30June09)_Accounts 2009-NIUT NON LOC-after RAJ final-signed" xfId="9"/>
    <cellStyle name="_FINALIFRS-LOC Accounts -(30June09)_Accounts 2009-NIUT NON LOC-after RAJ final-signed 2" xfId="340"/>
    <cellStyle name="_FINALIFRS-LOC Accounts -(30June09)_Accounts 2009-NIUT NON LOC-after RAJ final-signed 3" xfId="589"/>
    <cellStyle name="_FINALIFRS-LOC Accounts -(30June09)_Accounts 2009-NIUT NON LOC-after RAJ final-signed 4" xfId="586"/>
    <cellStyle name="_FINALIFRS-LOC Accounts -(30June09)_Accounts 2009-NIUT NON LOC-after RAJ final-signed 5" xfId="598"/>
    <cellStyle name="_FINALIFRS-LOC Accounts -(30June09)_Accounts 2009-NIUT NON LOC-after RAJ final-signed_Accounts(31Dec2010)-SEF(FINAL)" xfId="10"/>
    <cellStyle name="_FINALIFRS-LOC Accounts -(30June09)_Accounts 2009-NIUT NON LOC-after RAJ final-signed_Accounts(31Dec2010)-SEF(for client)" xfId="11"/>
    <cellStyle name="_FINALIFRS-LOC Accounts -(30June09)_Accounts 2009-NIUT NON LOC-after RAJ final-signed_Accounts(31Dec2010)-SEF(formated-final" xfId="12"/>
    <cellStyle name="_FINALIFRS-LOC Accounts -(30June09)_Accounts 2009-NIUT NON LOC-after RAJ final-signed_Cash Flow " xfId="552"/>
    <cellStyle name="_FINALIFRS-LOC Accounts -(30June09)_Accounts 2009-NIUT NON LOC-after RAJ final-signed_Cash flow working" xfId="551"/>
    <cellStyle name="_FINALIFRS-LOC Accounts -(30June09)_Accounts 2009-NIUT NON LOC-after RAJ final-signed_Copy of NIT (SEF) FST - FINAL after final changes " xfId="550"/>
    <cellStyle name="_FINALIFRS-LOC Accounts -(30June09)_Accounts 2009-NIUT NON LOC-after RAJ final-signed_Distribution " xfId="549"/>
    <cellStyle name="_FINALIFRS-LOC Accounts -(30June09)_Accounts 2009-NIUT NON LOC-after RAJ final-signed_FST - NIT SEF 2011" xfId="547"/>
    <cellStyle name="_FINALIFRS-LOC Accounts -(30June09)_Accounts 2009-NIUT NON LOC-after RAJ final-signed_Income Statement" xfId="331"/>
    <cellStyle name="_FINALIFRS-LOC Accounts -(30June09)_Accounts 2009-NIUT NON LOC-after RAJ final-signed_Sheet2" xfId="546"/>
    <cellStyle name="_FINALIFRS-LOC Accounts -(30June09)_Accounts 2009-NIUT NON LOC-after RAJ final-signed_Statement of Financial Position" xfId="545"/>
    <cellStyle name="_FINALIFRS-LOC Accounts -(30June09)_Cash Flow " xfId="580"/>
    <cellStyle name="_FINALIFRS-LOC Accounts -(30June09)_Cash flow working" xfId="575"/>
    <cellStyle name="_FINALIFRS-LOC Accounts -(30June09)_Distribution " xfId="544"/>
    <cellStyle name="_FINALIFRS-LOC Accounts -(30June09)_Final Diclosure 10" xfId="543"/>
    <cellStyle name="_FINALIFRS-LOC Accounts -(30June09)_Final RAJ-reviewed Feb 5" xfId="542"/>
    <cellStyle name="_FINALIFRS-LOC Accounts -(30June09)_Income Statement" xfId="541"/>
    <cellStyle name="_FINALIFRS-LOC Accounts -(30June09)_Notes 1-3" xfId="540"/>
    <cellStyle name="_FINALIFRS-LOC Accounts -(30June09)_Other compehensive" xfId="539"/>
    <cellStyle name="_FINALIFRS-LOC Accounts -(30June09)_Sheet2" xfId="13"/>
    <cellStyle name="_FINALIFRS-LOC Accounts -(30June09)_Sheet2 2" xfId="337"/>
    <cellStyle name="_FINALIFRS-LOC Accounts -(30June09)_Sheet2 3" xfId="538"/>
    <cellStyle name="_FINALIFRS-LOC Accounts -(30June09)_Sheet2 4" xfId="537"/>
    <cellStyle name="_FINALIFRS-LOC Accounts -(30June09)_Sheet2_1" xfId="536"/>
    <cellStyle name="_FINALIFRS-LOC Accounts -(30June09)_Sheet2_5.2" xfId="535"/>
    <cellStyle name="_FINALIFRS-LOC Accounts -(30June09)_Sheet2_Cash Flow " xfId="534"/>
    <cellStyle name="_FINALIFRS-LOC Accounts -(30June09)_Sheet2_Cash flow working" xfId="533"/>
    <cellStyle name="_FINALIFRS-LOC Accounts -(30June09)_Sheet2_Distribution " xfId="532"/>
    <cellStyle name="_FINALIFRS-LOC Accounts -(30June09)_Sheet2_Final disclosure final" xfId="531"/>
    <cellStyle name="_FINALIFRS-LOC Accounts -(30June09)_Sheet2_Income Statement" xfId="530"/>
    <cellStyle name="_FINALIFRS-LOC Accounts -(30June09)_Sheet2_Notes 1-3" xfId="529"/>
    <cellStyle name="_FINALIFRS-LOC Accounts -(30June09)_Sheet2_Sheet2" xfId="528"/>
    <cellStyle name="_FINALIFRS-LOC Accounts -(30June09)_Sheet2_Statement of Financial Position" xfId="527"/>
    <cellStyle name="_FINALIFRS-LOC Accounts -(30June09)_Sheet2_UHF" xfId="526"/>
    <cellStyle name="_FINALIFRS-LOC Accounts -(30June09)_Statement of Financial Position" xfId="525"/>
    <cellStyle name="_FINALIFRS-LOC Accounts -(30June09)_UHF" xfId="524"/>
    <cellStyle name="_FINALIFRS-LOC Accounts -(30June09)_Xl0000000" xfId="14"/>
    <cellStyle name="_FINALIFRS-LOC Accounts -(30June09)_Xl0000000 2" xfId="523"/>
    <cellStyle name="_FINALIFRS-LOC Accounts -(30June09)_Xl0000000 3" xfId="596"/>
    <cellStyle name="_FINALIFRS-LOC Accounts -(30June09)_Xl0000000 4" xfId="522"/>
    <cellStyle name="_FINALIFRS-LOC Accounts -(30June09)_Xl0000000_31 Dec Accounts 2009-NIUT" xfId="15"/>
    <cellStyle name="_FINALIFRS-LOC Accounts -(30June09)_Xl0000000_31 Dec Accounts 2009-NIUT after element" xfId="16"/>
    <cellStyle name="_FINALIFRS-LOC Accounts -(30June09)_Xl0000000_31 Dec Accounts 2009-NIUT b" xfId="17"/>
    <cellStyle name="_FINALIFRS-LOC Accounts -(30June09)_Xl0000000_5.2" xfId="521"/>
    <cellStyle name="_FINALIFRS-LOC Accounts -(30June09)_Xl0000000_Accounts 2009-NIUT NON LOC-after RAJ final-signed" xfId="520"/>
    <cellStyle name="_FINALIFRS-LOC Accounts -(30June09)_Xl0000000_After annexure changes NB final" xfId="18"/>
    <cellStyle name="_FINALIFRS-LOC Accounts -(30June09)_Xl0000000_Cash Flow " xfId="519"/>
    <cellStyle name="_FINALIFRS-LOC Accounts -(30June09)_Xl0000000_Cash flow working" xfId="335"/>
    <cellStyle name="_FINALIFRS-LOC Accounts -(30June09)_Xl0000000_Distribution " xfId="518"/>
    <cellStyle name="_FINALIFRS-LOC Accounts -(30June09)_Xl0000000_Final disclosure final" xfId="19"/>
    <cellStyle name="_FINALIFRS-LOC Accounts -(30June09)_Xl0000000_Final RAJ-reviewed Feb 5" xfId="517"/>
    <cellStyle name="_FINALIFRS-LOC Accounts -(30June09)_Xl0000000_Income Statement" xfId="516"/>
    <cellStyle name="_FINALIFRS-LOC Accounts -(30June09)_Xl0000000_Notes 1-3" xfId="515"/>
    <cellStyle name="_FINALIFRS-LOC Accounts -(30June09)_Xl0000000_Sheet2" xfId="514"/>
    <cellStyle name="_FINALIFRS-LOC Accounts -(30June09)_Xl0000000_Statement of Financial Position" xfId="513"/>
    <cellStyle name="_FINALIFRS-LOC Accounts -(30June09)_Xl0000000_UHF" xfId="512"/>
    <cellStyle name="_SAP Break ups for Dec 2008" xfId="20"/>
    <cellStyle name="_Technology MI September v2NB" xfId="21"/>
    <cellStyle name="_Technology MI September v2NB 2" xfId="511"/>
    <cellStyle name="_Technology MI September v2NB 3" xfId="510"/>
    <cellStyle name="_Technology MI September v2NB 4" xfId="509"/>
    <cellStyle name="_Technology MI September v2NB_5.2" xfId="508"/>
    <cellStyle name="_Technology MI September v2NB_Cash Flow " xfId="507"/>
    <cellStyle name="_Technology MI September v2NB_Cash flow working" xfId="506"/>
    <cellStyle name="_Technology MI September v2NB_disclosure investment emof" xfId="22"/>
    <cellStyle name="_Technology MI September v2NB_Distribution " xfId="505"/>
    <cellStyle name="_Technology MI September v2NB_Final disclosure final" xfId="504"/>
    <cellStyle name="_Technology MI September v2NB_Final_Accounts_2009" xfId="23"/>
    <cellStyle name="_Technology MI September v2NB_Income Statement" xfId="503"/>
    <cellStyle name="_Technology MI September v2NB_Income-Statement" xfId="24"/>
    <cellStyle name="_Technology MI September v2NB_Movement in UHF" xfId="25"/>
    <cellStyle name="_Technology MI September v2NB_NIT-EMOF SEP Accounts 2009" xfId="502"/>
    <cellStyle name="_Technology MI September v2NB_Note 11-20" xfId="26"/>
    <cellStyle name="_Technology MI September v2NB_Notes 1-3" xfId="501"/>
    <cellStyle name="_Technology MI September v2NB_Sales &amp; Redemption summary" xfId="27"/>
    <cellStyle name="_Technology MI September v2NB_Sheet2" xfId="500"/>
    <cellStyle name="_Technology MI September v2NB_Statement" xfId="28"/>
    <cellStyle name="_Technology MI September v2NB_Statement of Financial Position" xfId="499"/>
    <cellStyle name="_Technology MI September v2NB_UHF" xfId="498"/>
    <cellStyle name="£ BP" xfId="30"/>
    <cellStyle name="¥ JY" xfId="31"/>
    <cellStyle name="=C:\WINNT\SYSTEM32\COMMAND.COM" xfId="29"/>
    <cellStyle name="=C:\WINNT\SYSTEM32\COMMAND.COM 2" xfId="497"/>
    <cellStyle name="=C:\WINNT\SYSTEM32\COMMAND.COM 2 2" xfId="592"/>
    <cellStyle name="=C:\WINNT\SYSTEM32\COMMAND.COM 3" xfId="329"/>
    <cellStyle name="=C:\WINNT\SYSTEM32\COMMAND.COM 4" xfId="496"/>
    <cellStyle name="=C:\WINNT\SYSTEM32\COMMAND.COM 5" xfId="593"/>
    <cellStyle name="=C:\WINNT\SYSTEM32\COMMAND.COM_5.2" xfId="495"/>
    <cellStyle name="20% - Accent1" xfId="32" builtinId="30" customBuiltin="1"/>
    <cellStyle name="20% - Accent1 2" xfId="33"/>
    <cellStyle name="20% - Accent1 2 2" xfId="494"/>
    <cellStyle name="20% - Accent1 2 3" xfId="493"/>
    <cellStyle name="20% - Accent1 2 4" xfId="492"/>
    <cellStyle name="20% - Accent1 2_5.2" xfId="491"/>
    <cellStyle name="20% - Accent1 3" xfId="34"/>
    <cellStyle name="20% - Accent1 3 2" xfId="490"/>
    <cellStyle name="20% - Accent1 3 3" xfId="489"/>
    <cellStyle name="20% - Accent1 3 4" xfId="488"/>
    <cellStyle name="20% - Accent1 3_5.2" xfId="487"/>
    <cellStyle name="20% - Accent1 4" xfId="486"/>
    <cellStyle name="20% - Accent1 5" xfId="485"/>
    <cellStyle name="20% - Accent1 6" xfId="484"/>
    <cellStyle name="20% - Accent2" xfId="35" builtinId="34" customBuiltin="1"/>
    <cellStyle name="20% - Accent2 2" xfId="36"/>
    <cellStyle name="20% - Accent2 2 2" xfId="483"/>
    <cellStyle name="20% - Accent2 2 3" xfId="482"/>
    <cellStyle name="20% - Accent2 2 4" xfId="481"/>
    <cellStyle name="20% - Accent2 2_5.2" xfId="480"/>
    <cellStyle name="20% - Accent2 3" xfId="37"/>
    <cellStyle name="20% - Accent2 3 2" xfId="479"/>
    <cellStyle name="20% - Accent2 3 3" xfId="478"/>
    <cellStyle name="20% - Accent2 3 4" xfId="477"/>
    <cellStyle name="20% - Accent2 3_5.2" xfId="476"/>
    <cellStyle name="20% - Accent2 4" xfId="475"/>
    <cellStyle name="20% - Accent2 5" xfId="474"/>
    <cellStyle name="20% - Accent2 6" xfId="473"/>
    <cellStyle name="20% - Accent3" xfId="38" builtinId="38" customBuiltin="1"/>
    <cellStyle name="20% - Accent3 2" xfId="39"/>
    <cellStyle name="20% - Accent3 2 2" xfId="472"/>
    <cellStyle name="20% - Accent3 2 3" xfId="471"/>
    <cellStyle name="20% - Accent3 2 4" xfId="587"/>
    <cellStyle name="20% - Accent3 2_5.2" xfId="470"/>
    <cellStyle name="20% - Accent3 3" xfId="40"/>
    <cellStyle name="20% - Accent3 3 2" xfId="469"/>
    <cellStyle name="20% - Accent3 3 3" xfId="468"/>
    <cellStyle name="20% - Accent3 3 4" xfId="467"/>
    <cellStyle name="20% - Accent3 3_5.2" xfId="588"/>
    <cellStyle name="20% - Accent3 4" xfId="576"/>
    <cellStyle name="20% - Accent3 5" xfId="466"/>
    <cellStyle name="20% - Accent3 6" xfId="465"/>
    <cellStyle name="20% - Accent4" xfId="41" builtinId="42" customBuiltin="1"/>
    <cellStyle name="20% - Accent4 2" xfId="42"/>
    <cellStyle name="20% - Accent4 2 2" xfId="464"/>
    <cellStyle name="20% - Accent4 2 3" xfId="463"/>
    <cellStyle name="20% - Accent4 2 4" xfId="579"/>
    <cellStyle name="20% - Accent4 2_5.2" xfId="462"/>
    <cellStyle name="20% - Accent4 3" xfId="43"/>
    <cellStyle name="20% - Accent4 3 2" xfId="461"/>
    <cellStyle name="20% - Accent4 3 3" xfId="460"/>
    <cellStyle name="20% - Accent4 3 4" xfId="459"/>
    <cellStyle name="20% - Accent4 3_5.2" xfId="458"/>
    <cellStyle name="20% - Accent4 4" xfId="457"/>
    <cellStyle name="20% - Accent4 5" xfId="456"/>
    <cellStyle name="20% - Accent4 6" xfId="455"/>
    <cellStyle name="20% - Accent5" xfId="44" builtinId="46" customBuiltin="1"/>
    <cellStyle name="20% - Accent5 2" xfId="45"/>
    <cellStyle name="20% - Accent5 2 2" xfId="454"/>
    <cellStyle name="20% - Accent5 2 3" xfId="453"/>
    <cellStyle name="20% - Accent5 2 4" xfId="452"/>
    <cellStyle name="20% - Accent5 2_5.2" xfId="451"/>
    <cellStyle name="20% - Accent5 3" xfId="46"/>
    <cellStyle name="20% - Accent5 3 2" xfId="450"/>
    <cellStyle name="20% - Accent5 3 3" xfId="449"/>
    <cellStyle name="20% - Accent5 3 4" xfId="448"/>
    <cellStyle name="20% - Accent5 3_5.2" xfId="447"/>
    <cellStyle name="20% - Accent5 4" xfId="446"/>
    <cellStyle name="20% - Accent5 5" xfId="445"/>
    <cellStyle name="20% - Accent5 6" xfId="585"/>
    <cellStyle name="20% - Accent6" xfId="47" builtinId="50" customBuiltin="1"/>
    <cellStyle name="20% - Accent6 2" xfId="48"/>
    <cellStyle name="20% - Accent6 2 2" xfId="444"/>
    <cellStyle name="20% - Accent6 2 3" xfId="443"/>
    <cellStyle name="20% - Accent6 2 4" xfId="442"/>
    <cellStyle name="20% - Accent6 2_5.2" xfId="441"/>
    <cellStyle name="20% - Accent6 3" xfId="49"/>
    <cellStyle name="20% - Accent6 3 2" xfId="440"/>
    <cellStyle name="20% - Accent6 3 3" xfId="439"/>
    <cellStyle name="20% - Accent6 3 4" xfId="336"/>
    <cellStyle name="20% - Accent6 3_5.2" xfId="597"/>
    <cellStyle name="20% - Accent6 4" xfId="438"/>
    <cellStyle name="20% - Accent6 5" xfId="437"/>
    <cellStyle name="20% - Accent6 6" xfId="590"/>
    <cellStyle name="40% - Accent1" xfId="50" builtinId="31" customBuiltin="1"/>
    <cellStyle name="40% - Accent1 2" xfId="51"/>
    <cellStyle name="40% - Accent1 2 2" xfId="581"/>
    <cellStyle name="40% - Accent1 2 3" xfId="436"/>
    <cellStyle name="40% - Accent1 2 4" xfId="435"/>
    <cellStyle name="40% - Accent1 2_5.2" xfId="434"/>
    <cellStyle name="40% - Accent1 3" xfId="52"/>
    <cellStyle name="40% - Accent1 3 2" xfId="433"/>
    <cellStyle name="40% - Accent1 3 3" xfId="432"/>
    <cellStyle name="40% - Accent1 3 4" xfId="431"/>
    <cellStyle name="40% - Accent1 3_5.2" xfId="430"/>
    <cellStyle name="40% - Accent1 4" xfId="429"/>
    <cellStyle name="40% - Accent1 5" xfId="428"/>
    <cellStyle name="40% - Accent1 6" xfId="427"/>
    <cellStyle name="40% - Accent2" xfId="53" builtinId="35" customBuiltin="1"/>
    <cellStyle name="40% - Accent2 2" xfId="54"/>
    <cellStyle name="40% - Accent2 2 2" xfId="426"/>
    <cellStyle name="40% - Accent2 2 3" xfId="425"/>
    <cellStyle name="40% - Accent2 2 4" xfId="424"/>
    <cellStyle name="40% - Accent2 2_5.2" xfId="423"/>
    <cellStyle name="40% - Accent2 3" xfId="55"/>
    <cellStyle name="40% - Accent2 3 2" xfId="422"/>
    <cellStyle name="40% - Accent2 3 3" xfId="421"/>
    <cellStyle name="40% - Accent2 3 4" xfId="420"/>
    <cellStyle name="40% - Accent2 3_5.2" xfId="419"/>
    <cellStyle name="40% - Accent2 4" xfId="418"/>
    <cellStyle name="40% - Accent2 5" xfId="417"/>
    <cellStyle name="40% - Accent2 6" xfId="416"/>
    <cellStyle name="40% - Accent3" xfId="56" builtinId="39" customBuiltin="1"/>
    <cellStyle name="40% - Accent3 2" xfId="57"/>
    <cellStyle name="40% - Accent3 2 2" xfId="415"/>
    <cellStyle name="40% - Accent3 2 3" xfId="414"/>
    <cellStyle name="40% - Accent3 2 4" xfId="413"/>
    <cellStyle name="40% - Accent3 2_5.2" xfId="412"/>
    <cellStyle name="40% - Accent3 3" xfId="58"/>
    <cellStyle name="40% - Accent3 3 2" xfId="411"/>
    <cellStyle name="40% - Accent3 3 3" xfId="410"/>
    <cellStyle name="40% - Accent3 3 4" xfId="409"/>
    <cellStyle name="40% - Accent3 3_5.2" xfId="332"/>
    <cellStyle name="40% - Accent3 4" xfId="408"/>
    <cellStyle name="40% - Accent3 5" xfId="333"/>
    <cellStyle name="40% - Accent3 6" xfId="594"/>
    <cellStyle name="40% - Accent4" xfId="59" builtinId="43" customBuiltin="1"/>
    <cellStyle name="40% - Accent4 2" xfId="60"/>
    <cellStyle name="40% - Accent4 2 2" xfId="595"/>
    <cellStyle name="40% - Accent4 2 3" xfId="334"/>
    <cellStyle name="40% - Accent4 2 4" xfId="599"/>
    <cellStyle name="40% - Accent4 2_5.2" xfId="407"/>
    <cellStyle name="40% - Accent4 3" xfId="61"/>
    <cellStyle name="40% - Accent4 3 2" xfId="406"/>
    <cellStyle name="40% - Accent4 3 3" xfId="405"/>
    <cellStyle name="40% - Accent4 3 4" xfId="404"/>
    <cellStyle name="40% - Accent4 3_5.2" xfId="403"/>
    <cellStyle name="40% - Accent4 4" xfId="402"/>
    <cellStyle name="40% - Accent4 5" xfId="401"/>
    <cellStyle name="40% - Accent4 6" xfId="400"/>
    <cellStyle name="40% - Accent5" xfId="62" builtinId="47" customBuiltin="1"/>
    <cellStyle name="40% - Accent5 2" xfId="63"/>
    <cellStyle name="40% - Accent5 2 2" xfId="399"/>
    <cellStyle name="40% - Accent5 2 3" xfId="398"/>
    <cellStyle name="40% - Accent5 2 4" xfId="397"/>
    <cellStyle name="40% - Accent5 2_5.2" xfId="396"/>
    <cellStyle name="40% - Accent5 3" xfId="64"/>
    <cellStyle name="40% - Accent5 3 2" xfId="395"/>
    <cellStyle name="40% - Accent5 3 3" xfId="394"/>
    <cellStyle name="40% - Accent5 3 4" xfId="393"/>
    <cellStyle name="40% - Accent5 3_5.2" xfId="392"/>
    <cellStyle name="40% - Accent5 4" xfId="391"/>
    <cellStyle name="40% - Accent5 5" xfId="390"/>
    <cellStyle name="40% - Accent5 6" xfId="389"/>
    <cellStyle name="40% - Accent6" xfId="65" builtinId="51" customBuiltin="1"/>
    <cellStyle name="40% - Accent6 2" xfId="66"/>
    <cellStyle name="40% - Accent6 2 2" xfId="388"/>
    <cellStyle name="40% - Accent6 2 3" xfId="387"/>
    <cellStyle name="40% - Accent6 2 4" xfId="386"/>
    <cellStyle name="40% - Accent6 2_5.2" xfId="385"/>
    <cellStyle name="40% - Accent6 3" xfId="67"/>
    <cellStyle name="40% - Accent6 3 2" xfId="384"/>
    <cellStyle name="40% - Accent6 3 3" xfId="383"/>
    <cellStyle name="40% - Accent6 3 4" xfId="382"/>
    <cellStyle name="40% - Accent6 3_5.2" xfId="381"/>
    <cellStyle name="40% - Accent6 4" xfId="380"/>
    <cellStyle name="40% - Accent6 5" xfId="379"/>
    <cellStyle name="40% - Accent6 6" xfId="378"/>
    <cellStyle name="60% - Accent1" xfId="68" builtinId="32" customBuiltin="1"/>
    <cellStyle name="60% - Accent1 2" xfId="69"/>
    <cellStyle name="60% - Accent1 3" xfId="70"/>
    <cellStyle name="60% - Accent1 4" xfId="377"/>
    <cellStyle name="60% - Accent2" xfId="71" builtinId="36" customBuiltin="1"/>
    <cellStyle name="60% - Accent2 2" xfId="72"/>
    <cellStyle name="60% - Accent2 3" xfId="73"/>
    <cellStyle name="60% - Accent2 4" xfId="376"/>
    <cellStyle name="60% - Accent3" xfId="74" builtinId="40" customBuiltin="1"/>
    <cellStyle name="60% - Accent3 2" xfId="75"/>
    <cellStyle name="60% - Accent3 3" xfId="76"/>
    <cellStyle name="60% - Accent3 4" xfId="375"/>
    <cellStyle name="60% - Accent4" xfId="77" builtinId="44" customBuiltin="1"/>
    <cellStyle name="60% - Accent4 2" xfId="78"/>
    <cellStyle name="60% - Accent4 3" xfId="79"/>
    <cellStyle name="60% - Accent4 4" xfId="374"/>
    <cellStyle name="60% - Accent5" xfId="80" builtinId="48" customBuiltin="1"/>
    <cellStyle name="60% - Accent5 2" xfId="81"/>
    <cellStyle name="60% - Accent5 3" xfId="82"/>
    <cellStyle name="60% - Accent5 4" xfId="373"/>
    <cellStyle name="60% - Accent6" xfId="83" builtinId="52" customBuiltin="1"/>
    <cellStyle name="60% - Accent6 2" xfId="84"/>
    <cellStyle name="60% - Accent6 3" xfId="85"/>
    <cellStyle name="60% - Accent6 4" xfId="372"/>
    <cellStyle name="9999/99/99" xfId="86"/>
    <cellStyle name="Accent1" xfId="87" builtinId="29" customBuiltin="1"/>
    <cellStyle name="Accent1 2" xfId="88"/>
    <cellStyle name="Accent1 3" xfId="89"/>
    <cellStyle name="Accent1 4" xfId="371"/>
    <cellStyle name="Accent2" xfId="90" builtinId="33" customBuiltin="1"/>
    <cellStyle name="Accent2 2" xfId="91"/>
    <cellStyle name="Accent2 3" xfId="92"/>
    <cellStyle name="Accent2 4" xfId="370"/>
    <cellStyle name="Accent3" xfId="93" builtinId="37" customBuiltin="1"/>
    <cellStyle name="Accent3 2" xfId="94"/>
    <cellStyle name="Accent3 3" xfId="95"/>
    <cellStyle name="Accent3 4" xfId="369"/>
    <cellStyle name="Accent4" xfId="96" builtinId="41" customBuiltin="1"/>
    <cellStyle name="Accent4 2" xfId="97"/>
    <cellStyle name="Accent4 3" xfId="98"/>
    <cellStyle name="Accent4 4" xfId="584"/>
    <cellStyle name="Accent5" xfId="99" builtinId="45" customBuiltin="1"/>
    <cellStyle name="Accent5 2" xfId="100"/>
    <cellStyle name="Accent5 3" xfId="101"/>
    <cellStyle name="Accent5 4" xfId="582"/>
    <cellStyle name="Accent6" xfId="102" builtinId="49" customBuiltin="1"/>
    <cellStyle name="Accent6 2" xfId="103"/>
    <cellStyle name="Accent6 3" xfId="104"/>
    <cellStyle name="Accent6 4" xfId="583"/>
    <cellStyle name="Auto_OpenAuto_CloseExtractD" xfId="105"/>
    <cellStyle name="Bad" xfId="106" builtinId="27" customBuiltin="1"/>
    <cellStyle name="Bad 2" xfId="107"/>
    <cellStyle name="Bad 3" xfId="108"/>
    <cellStyle name="Bad 4" xfId="366"/>
    <cellStyle name="Body" xfId="109"/>
    <cellStyle name="Bold/Border" xfId="110"/>
    <cellStyle name="Brand Align Left Text" xfId="111"/>
    <cellStyle name="Brand Default" xfId="112"/>
    <cellStyle name="Brand Percent" xfId="113"/>
    <cellStyle name="Brand Source" xfId="114"/>
    <cellStyle name="Brand Subtitle with Underline" xfId="115"/>
    <cellStyle name="Brand Subtitle without Underline" xfId="116"/>
    <cellStyle name="Brand Title" xfId="117"/>
    <cellStyle name="Bullet" xfId="118"/>
    <cellStyle name="Calc Currency (0)" xfId="119"/>
    <cellStyle name="Calc Currency (0) 2" xfId="368"/>
    <cellStyle name="Calc Currency (0) 3" xfId="367"/>
    <cellStyle name="Calc Currency (0) 4" xfId="365"/>
    <cellStyle name="Calc Currency (0)_5.2" xfId="364"/>
    <cellStyle name="Calculation" xfId="120" builtinId="22" customBuiltin="1"/>
    <cellStyle name="Calculation 2" xfId="121"/>
    <cellStyle name="Calculation 3" xfId="122"/>
    <cellStyle name="Calculation 4" xfId="363"/>
    <cellStyle name="Check Cell" xfId="123" builtinId="23" customBuiltin="1"/>
    <cellStyle name="Check Cell 2" xfId="124"/>
    <cellStyle name="Check Cell 3" xfId="125"/>
    <cellStyle name="Check Cell 4" xfId="591"/>
    <cellStyle name="Comma" xfId="126" builtinId="3"/>
    <cellStyle name="Comma  - Style1" xfId="127"/>
    <cellStyle name="Comma  - Style2" xfId="128"/>
    <cellStyle name="Comma  - Style3" xfId="129"/>
    <cellStyle name="Comma  - Style4" xfId="130"/>
    <cellStyle name="Comma  - Style5" xfId="131"/>
    <cellStyle name="Comma  - Style6" xfId="132"/>
    <cellStyle name="Comma  - Style7" xfId="133"/>
    <cellStyle name="Comma  - Style8" xfId="134"/>
    <cellStyle name="Comma 10" xfId="135"/>
    <cellStyle name="Comma 10 2" xfId="326"/>
    <cellStyle name="Comma 10 3" xfId="360"/>
    <cellStyle name="Comma 10 4" xfId="362"/>
    <cellStyle name="Comma 11" xfId="136"/>
    <cellStyle name="Comma 11 2" xfId="361"/>
    <cellStyle name="Comma 11 3" xfId="359"/>
    <cellStyle name="Comma 11 4" xfId="358"/>
    <cellStyle name="Comma 12" xfId="137"/>
    <cellStyle name="Comma 13" xfId="138"/>
    <cellStyle name="Comma 13 2" xfId="357"/>
    <cellStyle name="Comma 14" xfId="139"/>
    <cellStyle name="Comma 14 2" xfId="356"/>
    <cellStyle name="Comma 14 3" xfId="355"/>
    <cellStyle name="Comma 15" xfId="320"/>
    <cellStyle name="Comma 16" xfId="354"/>
    <cellStyle name="Comma 16 2" xfId="353"/>
    <cellStyle name="Comma 17" xfId="352"/>
    <cellStyle name="Comma 18" xfId="351"/>
    <cellStyle name="Comma 19" xfId="350"/>
    <cellStyle name="Comma 19 2" xfId="349"/>
    <cellStyle name="Comma 2" xfId="140"/>
    <cellStyle name="Comma 2 10" xfId="348"/>
    <cellStyle name="Comma 2 11" xfId="347"/>
    <cellStyle name="Comma 2 2" xfId="141"/>
    <cellStyle name="Comma 2 2 2" xfId="142"/>
    <cellStyle name="Comma 2 2 2 2" xfId="346"/>
    <cellStyle name="Comma 2 2 2 3" xfId="345"/>
    <cellStyle name="Comma 2 2 2 4" xfId="344"/>
    <cellStyle name="Comma 2 2 3" xfId="143"/>
    <cellStyle name="Comma 2 2 3 2" xfId="343"/>
    <cellStyle name="Comma 2 2 3 3" xfId="342"/>
    <cellStyle name="Comma 2 2 3 4" xfId="341"/>
    <cellStyle name="Comma 2 2 4" xfId="339"/>
    <cellStyle name="Comma 2 2 5" xfId="338"/>
    <cellStyle name="Comma 2 2 6" xfId="600"/>
    <cellStyle name="Comma 2 3" xfId="144"/>
    <cellStyle name="Comma 2 3 2" xfId="601"/>
    <cellStyle name="Comma 2 3 3" xfId="602"/>
    <cellStyle name="Comma 2 3 4" xfId="603"/>
    <cellStyle name="Comma 2 4" xfId="145"/>
    <cellStyle name="Comma 2 4 2" xfId="604"/>
    <cellStyle name="Comma 2 4 3" xfId="605"/>
    <cellStyle name="Comma 2 4 4" xfId="606"/>
    <cellStyle name="Comma 2 5" xfId="146"/>
    <cellStyle name="Comma 2 5 2" xfId="607"/>
    <cellStyle name="Comma 2 5 3" xfId="608"/>
    <cellStyle name="Comma 2 5 4" xfId="609"/>
    <cellStyle name="Comma 2 6" xfId="147"/>
    <cellStyle name="Comma 2 6 2" xfId="610"/>
    <cellStyle name="Comma 2 6 3" xfId="611"/>
    <cellStyle name="Comma 2 6 4" xfId="612"/>
    <cellStyle name="Comma 2 7" xfId="148"/>
    <cellStyle name="Comma 2 7 2" xfId="613"/>
    <cellStyle name="Comma 2 7 3" xfId="614"/>
    <cellStyle name="Comma 2 7 4" xfId="615"/>
    <cellStyle name="Comma 2 8" xfId="149"/>
    <cellStyle name="Comma 2 8 2" xfId="616"/>
    <cellStyle name="Comma 2 8 3" xfId="617"/>
    <cellStyle name="Comma 2 8 4" xfId="618"/>
    <cellStyle name="Comma 2 9" xfId="619"/>
    <cellStyle name="Comma 2_Xl0000002" xfId="150"/>
    <cellStyle name="Comma 22" xfId="151"/>
    <cellStyle name="Comma 3" xfId="152"/>
    <cellStyle name="Comma 3 2" xfId="153"/>
    <cellStyle name="Comma 3 2 2" xfId="620"/>
    <cellStyle name="Comma 3 3" xfId="154"/>
    <cellStyle name="Comma 3 4" xfId="621"/>
    <cellStyle name="Comma 3 5" xfId="622"/>
    <cellStyle name="Comma 4" xfId="155"/>
    <cellStyle name="Comma 4 2" xfId="156"/>
    <cellStyle name="Comma 5" xfId="157"/>
    <cellStyle name="Comma 5 2" xfId="623"/>
    <cellStyle name="Comma 5 3" xfId="624"/>
    <cellStyle name="Comma 5 4" xfId="625"/>
    <cellStyle name="Comma 6" xfId="158"/>
    <cellStyle name="Comma 7" xfId="159"/>
    <cellStyle name="Comma 8" xfId="160"/>
    <cellStyle name="Comma 9" xfId="161"/>
    <cellStyle name="Comma 9 2" xfId="626"/>
    <cellStyle name="Comma 9 3" xfId="627"/>
    <cellStyle name="Comma 9 4" xfId="628"/>
    <cellStyle name="Comma_Final accou by farrukh PCMF" xfId="162"/>
    <cellStyle name="CompanyName" xfId="163"/>
    <cellStyle name="Component" xfId="164"/>
    <cellStyle name="Copied" xfId="165"/>
    <cellStyle name="Currency 2" xfId="166"/>
    <cellStyle name="Currency 2 2" xfId="629"/>
    <cellStyle name="Currency 2 3" xfId="630"/>
    <cellStyle name="Currency 2 4" xfId="631"/>
    <cellStyle name="Dash" xfId="167"/>
    <cellStyle name="Description" xfId="168"/>
    <cellStyle name="Dollar" xfId="169"/>
    <cellStyle name="Entered" xfId="170"/>
    <cellStyle name="Euro" xfId="171"/>
    <cellStyle name="Euro 2" xfId="632"/>
    <cellStyle name="Euro 3" xfId="633"/>
    <cellStyle name="Euro 4" xfId="634"/>
    <cellStyle name="Explanatory Text" xfId="172" builtinId="53" customBuiltin="1"/>
    <cellStyle name="Explanatory Text 2" xfId="173"/>
    <cellStyle name="Explanatory Text 3" xfId="174"/>
    <cellStyle name="Explanatory Text 4" xfId="635"/>
    <cellStyle name="Feature" xfId="175"/>
    <cellStyle name="Fixed" xfId="176"/>
    <cellStyle name="Fixed 2" xfId="636"/>
    <cellStyle name="Fixed 3" xfId="637"/>
    <cellStyle name="Fixed 4" xfId="638"/>
    <cellStyle name="Fixed_5.2" xfId="639"/>
    <cellStyle name="Good" xfId="177" builtinId="26" customBuiltin="1"/>
    <cellStyle name="Good 2" xfId="178"/>
    <cellStyle name="Good 3" xfId="179"/>
    <cellStyle name="Good 4" xfId="640"/>
    <cellStyle name="Grey" xfId="180"/>
    <cellStyle name="Header1" xfId="181"/>
    <cellStyle name="Header2" xfId="182"/>
    <cellStyle name="Heading 1" xfId="183" builtinId="16" customBuiltin="1"/>
    <cellStyle name="Heading 1 2" xfId="184"/>
    <cellStyle name="Heading 1 3" xfId="185"/>
    <cellStyle name="Heading 1 4" xfId="641"/>
    <cellStyle name="Heading 2" xfId="186" builtinId="17" customBuiltin="1"/>
    <cellStyle name="Heading 2 2" xfId="187"/>
    <cellStyle name="Heading 2 3" xfId="188"/>
    <cellStyle name="Heading 2 4" xfId="642"/>
    <cellStyle name="Heading 3" xfId="189" builtinId="18" customBuiltin="1"/>
    <cellStyle name="Heading 3 2" xfId="190"/>
    <cellStyle name="Heading 3 3" xfId="191"/>
    <cellStyle name="Heading 3 4" xfId="643"/>
    <cellStyle name="Heading 4" xfId="192" builtinId="19" customBuiltin="1"/>
    <cellStyle name="Heading 4 2" xfId="193"/>
    <cellStyle name="Heading 4 3" xfId="194"/>
    <cellStyle name="Heading 4 4" xfId="644"/>
    <cellStyle name="Input" xfId="195" builtinId="20" customBuiltin="1"/>
    <cellStyle name="Input [yellow]" xfId="196"/>
    <cellStyle name="Input 2" xfId="197"/>
    <cellStyle name="Input 3" xfId="198"/>
    <cellStyle name="Input 4" xfId="645"/>
    <cellStyle name="Instructions" xfId="199"/>
    <cellStyle name="Integer" xfId="200"/>
    <cellStyle name="Integer 2" xfId="646"/>
    <cellStyle name="Integer 3" xfId="647"/>
    <cellStyle name="Integer 4" xfId="648"/>
    <cellStyle name="Integer_5.2" xfId="649"/>
    <cellStyle name="Intial cap" xfId="201"/>
    <cellStyle name="Linked Cell" xfId="202" builtinId="24" customBuiltin="1"/>
    <cellStyle name="Linked Cell 2" xfId="203"/>
    <cellStyle name="Linked Cell 2 2" xfId="650"/>
    <cellStyle name="Linked Cell 3" xfId="204"/>
    <cellStyle name="Linked Cell 3 2" xfId="651"/>
    <cellStyle name="Linked Cell 4" xfId="652"/>
    <cellStyle name="Linked Cell 5" xfId="653"/>
    <cellStyle name="Millares [0]_laroux" xfId="205"/>
    <cellStyle name="Millares_laroux" xfId="206"/>
    <cellStyle name="Milliers [0]_mk" xfId="207"/>
    <cellStyle name="Milliers_mk" xfId="208"/>
    <cellStyle name="Monétaire [0]_mk" xfId="209"/>
    <cellStyle name="Monétaire_mk" xfId="210"/>
    <cellStyle name="MOQ" xfId="211"/>
    <cellStyle name="Neutral" xfId="212" builtinId="28" customBuiltin="1"/>
    <cellStyle name="Neutral 2" xfId="213"/>
    <cellStyle name="Neutral 3" xfId="214"/>
    <cellStyle name="Neutral 4" xfId="654"/>
    <cellStyle name="New Markets operations Indicators" xfId="215"/>
    <cellStyle name="Normal" xfId="0" builtinId="0"/>
    <cellStyle name="Normal - Style1" xfId="216"/>
    <cellStyle name="Normal - Style1 2" xfId="655"/>
    <cellStyle name="Normal - Style1 3" xfId="656"/>
    <cellStyle name="Normal - Style1 4" xfId="657"/>
    <cellStyle name="Normal - Style1_5.2" xfId="658"/>
    <cellStyle name="Normal 10" xfId="217"/>
    <cellStyle name="Normal 10 2" xfId="548"/>
    <cellStyle name="Normal 10 2 2" xfId="659"/>
    <cellStyle name="Normal 11" xfId="218"/>
    <cellStyle name="Normal 12" xfId="219"/>
    <cellStyle name="Normal 13" xfId="220"/>
    <cellStyle name="Normal 14" xfId="221"/>
    <cellStyle name="Normal 15" xfId="319"/>
    <cellStyle name="Normal 16" xfId="660"/>
    <cellStyle name="Normal 16 2" xfId="661"/>
    <cellStyle name="Normal 16 3" xfId="662"/>
    <cellStyle name="Normal 16 4" xfId="663"/>
    <cellStyle name="Normal 17" xfId="327"/>
    <cellStyle name="Normal 17 2" xfId="664"/>
    <cellStyle name="Normal 18" xfId="665"/>
    <cellStyle name="Normal 18 2" xfId="813"/>
    <cellStyle name="Normal 19" xfId="666"/>
    <cellStyle name="Normal 2" xfId="222"/>
    <cellStyle name="Normal 2 10" xfId="667"/>
    <cellStyle name="Normal 2 11" xfId="668"/>
    <cellStyle name="Normal 2 12" xfId="669"/>
    <cellStyle name="Normal 2 2" xfId="223"/>
    <cellStyle name="Normal 2 2 10" xfId="670"/>
    <cellStyle name="Normal 2 2 2" xfId="224"/>
    <cellStyle name="Normal 2 2 2 2" xfId="671"/>
    <cellStyle name="Normal 2 2 2 3" xfId="672"/>
    <cellStyle name="Normal 2 2 2 4" xfId="673"/>
    <cellStyle name="Normal 2 2 2_5.2" xfId="674"/>
    <cellStyle name="Normal 2 2 3" xfId="225"/>
    <cellStyle name="Normal 2 2 3 2" xfId="675"/>
    <cellStyle name="Normal 2 2 3 3" xfId="676"/>
    <cellStyle name="Normal 2 2 3 4" xfId="677"/>
    <cellStyle name="Normal 2 2 3_5.2" xfId="678"/>
    <cellStyle name="Normal 2 2 4" xfId="679"/>
    <cellStyle name="Normal 2 2 5" xfId="680"/>
    <cellStyle name="Normal 2 2 6" xfId="681"/>
    <cellStyle name="Normal 2 2 7" xfId="682"/>
    <cellStyle name="Normal 2 2 8" xfId="683"/>
    <cellStyle name="Normal 2 2 9" xfId="684"/>
    <cellStyle name="Normal 2 2_5.2" xfId="685"/>
    <cellStyle name="Normal 2 3" xfId="226"/>
    <cellStyle name="Normal 2 3 2" xfId="686"/>
    <cellStyle name="Normal 2 3 3" xfId="687"/>
    <cellStyle name="Normal 2 3 4" xfId="688"/>
    <cellStyle name="Normal 2 3_5.2" xfId="689"/>
    <cellStyle name="Normal 2 4" xfId="227"/>
    <cellStyle name="Normal 2 4 2" xfId="690"/>
    <cellStyle name="Normal 2 4 3" xfId="691"/>
    <cellStyle name="Normal 2 4 4" xfId="692"/>
    <cellStyle name="Normal 2 4_5.2" xfId="693"/>
    <cellStyle name="Normal 2 5" xfId="228"/>
    <cellStyle name="Normal 2 5 2" xfId="694"/>
    <cellStyle name="Normal 2 5 3" xfId="695"/>
    <cellStyle name="Normal 2 5 4" xfId="696"/>
    <cellStyle name="Normal 2 5_5.2" xfId="697"/>
    <cellStyle name="Normal 2 6" xfId="229"/>
    <cellStyle name="Normal 2 6 2" xfId="698"/>
    <cellStyle name="Normal 2 6 3" xfId="699"/>
    <cellStyle name="Normal 2 6 4" xfId="700"/>
    <cellStyle name="Normal 2 6_5.2" xfId="701"/>
    <cellStyle name="Normal 2 7" xfId="702"/>
    <cellStyle name="Normal 2 8" xfId="703"/>
    <cellStyle name="Normal 2 9" xfId="704"/>
    <cellStyle name="Normal 2_3_After_SW_changes_PIF_accounts_2008" xfId="230"/>
    <cellStyle name="Normal 20" xfId="705"/>
    <cellStyle name="Normal 21" xfId="706"/>
    <cellStyle name="Normal 21 2" xfId="707"/>
    <cellStyle name="Normal 3" xfId="231"/>
    <cellStyle name="Normal 3 2" xfId="232"/>
    <cellStyle name="Normal 3 2 2" xfId="233"/>
    <cellStyle name="Normal 3 2 3" xfId="708"/>
    <cellStyle name="Normal 3 2 4" xfId="709"/>
    <cellStyle name="Normal 3 2_5.2" xfId="710"/>
    <cellStyle name="Normal 3 3" xfId="711"/>
    <cellStyle name="Normal 3 4" xfId="712"/>
    <cellStyle name="Normal 3 5" xfId="713"/>
    <cellStyle name="Normal 3 6" xfId="714"/>
    <cellStyle name="Normal 3 7" xfId="715"/>
    <cellStyle name="Normal 3_31 Dec Accounts 2009-NIUT" xfId="234"/>
    <cellStyle name="Normal 4" xfId="235"/>
    <cellStyle name="Normal 4 2" xfId="236"/>
    <cellStyle name="Normal 4 2 2" xfId="716"/>
    <cellStyle name="Normal 4 2 3" xfId="717"/>
    <cellStyle name="Normal 4 2 4" xfId="718"/>
    <cellStyle name="Normal 4 2_5.2" xfId="719"/>
    <cellStyle name="Normal 4 3" xfId="720"/>
    <cellStyle name="Normal 4 4" xfId="721"/>
    <cellStyle name="Normal 4 5" xfId="722"/>
    <cellStyle name="Normal 4_5.2" xfId="723"/>
    <cellStyle name="Normal 5" xfId="237"/>
    <cellStyle name="Normal 5 10" xfId="724"/>
    <cellStyle name="Normal 5 2" xfId="238"/>
    <cellStyle name="Normal 5 2 2" xfId="725"/>
    <cellStyle name="Normal 5 2 3" xfId="726"/>
    <cellStyle name="Normal 5 2 4" xfId="727"/>
    <cellStyle name="Normal 5 2_5.2" xfId="728"/>
    <cellStyle name="Normal 5 3" xfId="729"/>
    <cellStyle name="Normal 5 4" xfId="730"/>
    <cellStyle name="Normal 5 5" xfId="731"/>
    <cellStyle name="Normal 5 6" xfId="732"/>
    <cellStyle name="Normal 5 7" xfId="733"/>
    <cellStyle name="Normal 5 8" xfId="734"/>
    <cellStyle name="Normal 5 9" xfId="735"/>
    <cellStyle name="Normal 5_31 Dec Accounts 2009-NIUT" xfId="239"/>
    <cellStyle name="Normal 6" xfId="240"/>
    <cellStyle name="Normal 6 2" xfId="241"/>
    <cellStyle name="Normal 6 3" xfId="736"/>
    <cellStyle name="Normal 6 4" xfId="737"/>
    <cellStyle name="Normal 6_5.2" xfId="738"/>
    <cellStyle name="Normal 7" xfId="242"/>
    <cellStyle name="Normal 7 2" xfId="739"/>
    <cellStyle name="Normal 7 3" xfId="740"/>
    <cellStyle name="Normal 7 4" xfId="741"/>
    <cellStyle name="Normal 7_5.2" xfId="742"/>
    <cellStyle name="Normal 8" xfId="243"/>
    <cellStyle name="Normal 8 2" xfId="743"/>
    <cellStyle name="Normal 8 3" xfId="744"/>
    <cellStyle name="Normal 8 4" xfId="745"/>
    <cellStyle name="Normal 8_5.2" xfId="746"/>
    <cellStyle name="Normal 9" xfId="244"/>
    <cellStyle name="Normal_5-1-2010-NIT-EMOF DEC Accounts 2009(F)" xfId="245"/>
    <cellStyle name="Normal_Cash Flow for the period" xfId="246"/>
    <cellStyle name="Normal_disclosure investment emof" xfId="814"/>
    <cellStyle name="Normal_Final accou by farrukh PCMF" xfId="247"/>
    <cellStyle name="Normal_Final accou by farrukh PCMF_Accounts 2009-NIUT NON LOC-after RAJ final-signed" xfId="812"/>
    <cellStyle name="Normal_Final_Accounts_2009_NIT GBF  Financial Statements - Septembr 30, 2010 - Draft 1" xfId="323"/>
    <cellStyle name="Normal_Half_Yearly_Accounts_NCF_2006__auditors_" xfId="248"/>
    <cellStyle name="Normal_Half_Yearly_Accounts_NCF_2006__auditors_ 2" xfId="815"/>
    <cellStyle name="Normal_NIT GBF  Financial Statements - HY 09 SALMAN REVIEWED" xfId="322"/>
    <cellStyle name="Normal_NIT GBF  Financial Statements - HY 09 SALMAN REVIEWED_NIT - GBF after naeem changes" xfId="324"/>
    <cellStyle name="Normal_NIT GBF  Financial Statements - HY 09 SALMAN REVIEWED_NIT GBF  Financial Statements - Septembr 30, 2010 - Draft 1" xfId="325"/>
    <cellStyle name="Normal_NIT GBF  Financial Statements - HY 09 SALMAN REVIEWED_NIT GBF - FS - Dec 31, 2010 - Income" xfId="321"/>
    <cellStyle name="Normal_NIT-EMOF SEP Accounts 2009" xfId="328"/>
    <cellStyle name="Normal_PIF may account 3rd draft" xfId="249"/>
    <cellStyle name="Normal_Portfolio" xfId="250"/>
    <cellStyle name="Normal_Portfolio 2" xfId="816"/>
    <cellStyle name="Normal_Worksheet in   PGF 2005 final" xfId="251"/>
    <cellStyle name="Normal_Worksheet in   PGF 2005 final 2" xfId="330"/>
    <cellStyle name="Normal_Worksheet in   PGF 2005 final_Accounts 2009-NIUT NON LOC-after RAJ final-signed" xfId="252"/>
    <cellStyle name="Normal_Worksheet in   PGF 2005 final_Accounts 2009-NIUT NON LOC-after RAJ final-signed 2" xfId="574"/>
    <cellStyle name="Normal_Worksheet in   PGF 2005 final_Accounts 2009-NIUT NON LOC-after RAJ final-signed_Accounts(31Dec2010)-SEF(for client)" xfId="253"/>
    <cellStyle name="Note" xfId="254" builtinId="10" customBuiltin="1"/>
    <cellStyle name="Note 2" xfId="255"/>
    <cellStyle name="Note 2 2" xfId="747"/>
    <cellStyle name="Note 2 3" xfId="748"/>
    <cellStyle name="Note 2 4" xfId="749"/>
    <cellStyle name="Note 3" xfId="256"/>
    <cellStyle name="Note 3 2" xfId="750"/>
    <cellStyle name="Note 3 3" xfId="751"/>
    <cellStyle name="Note 3 4" xfId="752"/>
    <cellStyle name="Note 4" xfId="753"/>
    <cellStyle name="Note 5" xfId="754"/>
    <cellStyle name="Note 6" xfId="755"/>
    <cellStyle name="Option" xfId="257"/>
    <cellStyle name="Output" xfId="258" builtinId="21" customBuiltin="1"/>
    <cellStyle name="Output 2" xfId="259"/>
    <cellStyle name="Output 3" xfId="260"/>
    <cellStyle name="Output 4" xfId="756"/>
    <cellStyle name="OUTPUT AMOUNTS" xfId="261"/>
    <cellStyle name="Output Amounts 2" xfId="262"/>
    <cellStyle name="Output Amounts_DOM Balanced 24 Jan 2008" xfId="263"/>
    <cellStyle name="OUTPUT COLUMN HEADINGS" xfId="264"/>
    <cellStyle name="Output Column Headings 2" xfId="265"/>
    <cellStyle name="Output Column Headings_KP_-_ANNUAL_ACCOUNTS EPZ" xfId="266"/>
    <cellStyle name="OUTPUT LINE ITEMS" xfId="267"/>
    <cellStyle name="Output Line Items 2" xfId="268"/>
    <cellStyle name="Output Line Items_DOM Balanced 24 Jan 2008" xfId="269"/>
    <cellStyle name="OUTPUT REPORT HEADING" xfId="270"/>
    <cellStyle name="Output Report Heading 2" xfId="271"/>
    <cellStyle name="Output Report Heading_KP_-_ANNUAL_ACCOUNTS EPZ" xfId="272"/>
    <cellStyle name="OUTPUT REPORT TITLE" xfId="273"/>
    <cellStyle name="Output Report Title 2" xfId="274"/>
    <cellStyle name="Output Report Title_KP_-_ANNUAL_ACCOUNTS EPZ" xfId="275"/>
    <cellStyle name="Percent" xfId="276" builtinId="5"/>
    <cellStyle name="Percent [2]" xfId="277"/>
    <cellStyle name="Percent [2] 2" xfId="757"/>
    <cellStyle name="Percent [2] 3" xfId="758"/>
    <cellStyle name="Percent [2] 4" xfId="759"/>
    <cellStyle name="Percent 2" xfId="278"/>
    <cellStyle name="Percent 2 10" xfId="760"/>
    <cellStyle name="Percent 2 2" xfId="279"/>
    <cellStyle name="Percent 2 2 2" xfId="280"/>
    <cellStyle name="Percent 2 2 2 2" xfId="761"/>
    <cellStyle name="Percent 2 2 2 3" xfId="762"/>
    <cellStyle name="Percent 2 2 2 4" xfId="763"/>
    <cellStyle name="Percent 2 2 3" xfId="281"/>
    <cellStyle name="Percent 2 2 3 2" xfId="764"/>
    <cellStyle name="Percent 2 2 3 3" xfId="765"/>
    <cellStyle name="Percent 2 2 3 4" xfId="766"/>
    <cellStyle name="Percent 2 2 4" xfId="767"/>
    <cellStyle name="Percent 2 2 5" xfId="768"/>
    <cellStyle name="Percent 2 2 6" xfId="769"/>
    <cellStyle name="Percent 2 3" xfId="282"/>
    <cellStyle name="Percent 2 3 2" xfId="770"/>
    <cellStyle name="Percent 2 3 3" xfId="771"/>
    <cellStyle name="Percent 2 3 4" xfId="772"/>
    <cellStyle name="Percent 2 4" xfId="283"/>
    <cellStyle name="Percent 2 4 2" xfId="773"/>
    <cellStyle name="Percent 2 4 3" xfId="774"/>
    <cellStyle name="Percent 2 4 4" xfId="775"/>
    <cellStyle name="Percent 2 5" xfId="284"/>
    <cellStyle name="Percent 2 5 2" xfId="776"/>
    <cellStyle name="Percent 2 5 3" xfId="777"/>
    <cellStyle name="Percent 2 5 4" xfId="778"/>
    <cellStyle name="Percent 2 6" xfId="285"/>
    <cellStyle name="Percent 2 6 2" xfId="779"/>
    <cellStyle name="Percent 2 6 3" xfId="780"/>
    <cellStyle name="Percent 2 6 4" xfId="781"/>
    <cellStyle name="Percent 2 7" xfId="286"/>
    <cellStyle name="Percent 2 7 2" xfId="782"/>
    <cellStyle name="Percent 2 7 3" xfId="783"/>
    <cellStyle name="Percent 2 7 4" xfId="784"/>
    <cellStyle name="Percent 2 8" xfId="785"/>
    <cellStyle name="Percent 2 9" xfId="786"/>
    <cellStyle name="Percent 3" xfId="287"/>
    <cellStyle name="Percent 3 2" xfId="787"/>
    <cellStyle name="Percent 3 3" xfId="788"/>
    <cellStyle name="Percent 3 4" xfId="789"/>
    <cellStyle name="Percent 4" xfId="288"/>
    <cellStyle name="Percent 4 2" xfId="790"/>
    <cellStyle name="Percent 4 3" xfId="791"/>
    <cellStyle name="Percent 4 4" xfId="792"/>
    <cellStyle name="Percent 5" xfId="289"/>
    <cellStyle name="Percent 5 2" xfId="793"/>
    <cellStyle name="Percent 5 3" xfId="794"/>
    <cellStyle name="Percent 5 4" xfId="795"/>
    <cellStyle name="Percent 6" xfId="290"/>
    <cellStyle name="Percent 6 2" xfId="796"/>
    <cellStyle name="Percent 6 3" xfId="797"/>
    <cellStyle name="Percent 7" xfId="798"/>
    <cellStyle name="Percent 8" xfId="799"/>
    <cellStyle name="Percent 9" xfId="800"/>
    <cellStyle name="Percent 9 2" xfId="801"/>
    <cellStyle name="Pivot Style Medium 13" xfId="291"/>
    <cellStyle name="Pivot Style Medium 13 2" xfId="802"/>
    <cellStyle name="Pivot Style Medium 13 3" xfId="803"/>
    <cellStyle name="Pivot Style Medium 13 4" xfId="804"/>
    <cellStyle name="PSChar" xfId="292"/>
    <cellStyle name="RevList" xfId="293"/>
    <cellStyle name="ri_Category 30-06-07_4" xfId="294"/>
    <cellStyle name="SAPBEXstdItem" xfId="295"/>
    <cellStyle name="Style 1" xfId="296"/>
    <cellStyle name="Style 1 2" xfId="805"/>
    <cellStyle name="Style 1 3" xfId="806"/>
    <cellStyle name="Style 1 4" xfId="807"/>
    <cellStyle name="Style 1_5.2" xfId="808"/>
    <cellStyle name="Sub-group Hdg" xfId="297"/>
    <cellStyle name="Sub-heading" xfId="298"/>
    <cellStyle name="Subtotal" xfId="299"/>
    <cellStyle name="Title" xfId="300" builtinId="15" customBuiltin="1"/>
    <cellStyle name="Title 2" xfId="301"/>
    <cellStyle name="Title 3" xfId="302"/>
    <cellStyle name="Title 4" xfId="809"/>
    <cellStyle name="Total" xfId="303" builtinId="25" customBuiltin="1"/>
    <cellStyle name="Total 2" xfId="304"/>
    <cellStyle name="Total 3" xfId="305"/>
    <cellStyle name="Total 4" xfId="810"/>
    <cellStyle name="Tusental (0)_pldt" xfId="306"/>
    <cellStyle name="Tusental_pldt" xfId="307"/>
    <cellStyle name="Value" xfId="308"/>
    <cellStyle name="Valuta (0)_pldt" xfId="309"/>
    <cellStyle name="Valuta_pldt" xfId="310"/>
    <cellStyle name="Warning Text" xfId="311" builtinId="11" customBuiltin="1"/>
    <cellStyle name="Warning Text 2" xfId="312"/>
    <cellStyle name="Warning Text 3" xfId="313"/>
    <cellStyle name="Warning Text 4" xfId="811"/>
    <cellStyle name="桁区切り [0.00]_RESULTS" xfId="314"/>
    <cellStyle name="桁区切り_RESULTS" xfId="315"/>
    <cellStyle name="標準_RESULTS" xfId="316"/>
    <cellStyle name="通貨 [0.00]_RESULTS" xfId="317"/>
    <cellStyle name="通貨_RESULTS" xfId="3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externalLink" Target="externalLinks/externalLink4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361950</xdr:colOff>
      <xdr:row>35</xdr:row>
      <xdr:rowOff>19050</xdr:rowOff>
    </xdr:to>
    <xdr:sp macro="" textlink="">
      <xdr:nvSpPr>
        <xdr:cNvPr id="2" name="AutoShape 1"/>
        <xdr:cNvSpPr>
          <a:spLocks noChangeArrowheads="1"/>
        </xdr:cNvSpPr>
      </xdr:nvSpPr>
      <xdr:spPr bwMode="auto">
        <a:xfrm>
          <a:off x="428625" y="2076450"/>
          <a:ext cx="6105525" cy="3781425"/>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 State Enterprise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nine months ended</a:t>
          </a:r>
        </a:p>
        <a:p>
          <a:pPr algn="ctr" rtl="0">
            <a:defRPr sz="1000"/>
          </a:pPr>
          <a:r>
            <a:rPr lang="en-US" sz="3200" b="0" i="0" strike="noStrike">
              <a:solidFill>
                <a:srgbClr val="000000"/>
              </a:solidFill>
              <a:latin typeface="ChevaraOutline"/>
            </a:rPr>
            <a:t>31</a:t>
          </a:r>
          <a:r>
            <a:rPr lang="en-US" sz="3200" b="0" i="0" strike="noStrike" baseline="0">
              <a:solidFill>
                <a:srgbClr val="000000"/>
              </a:solidFill>
              <a:latin typeface="ChevaraOutline"/>
            </a:rPr>
            <a:t> March</a:t>
          </a:r>
          <a:r>
            <a:rPr lang="en-US" sz="3200" b="0" i="0" strike="noStrike">
              <a:solidFill>
                <a:srgbClr val="000000"/>
              </a:solidFill>
              <a:latin typeface="ChevaraOutline"/>
            </a:rPr>
            <a:t> 2016</a:t>
          </a: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352425"/>
          <a:ext cx="15621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18</xdr:row>
      <xdr:rowOff>0</xdr:rowOff>
    </xdr:from>
    <xdr:to>
      <xdr:col>4</xdr:col>
      <xdr:colOff>0</xdr:colOff>
      <xdr:row>18</xdr:row>
      <xdr:rowOff>0</xdr:rowOff>
    </xdr:to>
    <xdr:sp macro="" textlink="">
      <xdr:nvSpPr>
        <xdr:cNvPr id="25600" name="Text Box 1"/>
        <xdr:cNvSpPr txBox="1">
          <a:spLocks noChangeArrowheads="1"/>
        </xdr:cNvSpPr>
      </xdr:nvSpPr>
      <xdr:spPr bwMode="auto">
        <a:xfrm>
          <a:off x="409575" y="1066800"/>
          <a:ext cx="3857625" cy="0"/>
        </a:xfrm>
        <a:prstGeom prst="rect">
          <a:avLst/>
        </a:prstGeom>
        <a:noFill/>
        <a:ln w="9525">
          <a:noFill/>
          <a:miter lim="800000"/>
          <a:headEnd/>
          <a:tailEnd/>
        </a:ln>
      </xdr:spPr>
    </xdr:sp>
    <xdr:clientData/>
  </xdr:twoCellAnchor>
  <xdr:twoCellAnchor>
    <xdr:from>
      <xdr:col>1</xdr:col>
      <xdr:colOff>19050</xdr:colOff>
      <xdr:row>18</xdr:row>
      <xdr:rowOff>0</xdr:rowOff>
    </xdr:from>
    <xdr:to>
      <xdr:col>7</xdr:col>
      <xdr:colOff>819150</xdr:colOff>
      <xdr:row>18</xdr:row>
      <xdr:rowOff>0</xdr:rowOff>
    </xdr:to>
    <xdr:sp macro="" textlink="">
      <xdr:nvSpPr>
        <xdr:cNvPr id="25601"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18</xdr:row>
      <xdr:rowOff>0</xdr:rowOff>
    </xdr:from>
    <xdr:to>
      <xdr:col>7</xdr:col>
      <xdr:colOff>819150</xdr:colOff>
      <xdr:row>18</xdr:row>
      <xdr:rowOff>0</xdr:rowOff>
    </xdr:to>
    <xdr:sp macro="" textlink="">
      <xdr:nvSpPr>
        <xdr:cNvPr id="25602"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18</xdr:row>
      <xdr:rowOff>0</xdr:rowOff>
    </xdr:from>
    <xdr:to>
      <xdr:col>4</xdr:col>
      <xdr:colOff>0</xdr:colOff>
      <xdr:row>18</xdr:row>
      <xdr:rowOff>0</xdr:rowOff>
    </xdr:to>
    <xdr:sp macro="" textlink="">
      <xdr:nvSpPr>
        <xdr:cNvPr id="25603" name="Text Box 1"/>
        <xdr:cNvSpPr txBox="1">
          <a:spLocks noChangeArrowheads="1"/>
        </xdr:cNvSpPr>
      </xdr:nvSpPr>
      <xdr:spPr bwMode="auto">
        <a:xfrm>
          <a:off x="409575" y="1066800"/>
          <a:ext cx="3857625" cy="0"/>
        </a:xfrm>
        <a:prstGeom prst="rect">
          <a:avLst/>
        </a:prstGeom>
        <a:noFill/>
        <a:ln w="9525">
          <a:noFill/>
          <a:miter lim="800000"/>
          <a:headEnd/>
          <a:tailEnd/>
        </a:ln>
      </xdr:spPr>
    </xdr:sp>
    <xdr:clientData/>
  </xdr:twoCellAnchor>
  <xdr:twoCellAnchor>
    <xdr:from>
      <xdr:col>1</xdr:col>
      <xdr:colOff>19050</xdr:colOff>
      <xdr:row>18</xdr:row>
      <xdr:rowOff>0</xdr:rowOff>
    </xdr:from>
    <xdr:to>
      <xdr:col>7</xdr:col>
      <xdr:colOff>819150</xdr:colOff>
      <xdr:row>18</xdr:row>
      <xdr:rowOff>0</xdr:rowOff>
    </xdr:to>
    <xdr:sp macro="" textlink="">
      <xdr:nvSpPr>
        <xdr:cNvPr id="256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18</xdr:row>
      <xdr:rowOff>0</xdr:rowOff>
    </xdr:from>
    <xdr:to>
      <xdr:col>7</xdr:col>
      <xdr:colOff>819150</xdr:colOff>
      <xdr:row>18</xdr:row>
      <xdr:rowOff>0</xdr:rowOff>
    </xdr:to>
    <xdr:sp macro="" textlink="">
      <xdr:nvSpPr>
        <xdr:cNvPr id="256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4</xdr:col>
      <xdr:colOff>0</xdr:colOff>
      <xdr:row>6</xdr:row>
      <xdr:rowOff>0</xdr:rowOff>
    </xdr:to>
    <xdr:sp macro="" textlink="">
      <xdr:nvSpPr>
        <xdr:cNvPr id="8" name="Text Box 1"/>
        <xdr:cNvSpPr txBox="1">
          <a:spLocks noChangeArrowheads="1"/>
        </xdr:cNvSpPr>
      </xdr:nvSpPr>
      <xdr:spPr bwMode="auto">
        <a:xfrm>
          <a:off x="409575" y="1038225"/>
          <a:ext cx="385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9" name="Text Box 2"/>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10" name="Text Box 3"/>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4</xdr:col>
      <xdr:colOff>0</xdr:colOff>
      <xdr:row>6</xdr:row>
      <xdr:rowOff>0</xdr:rowOff>
    </xdr:to>
    <xdr:sp macro="" textlink="">
      <xdr:nvSpPr>
        <xdr:cNvPr id="11" name="Text Box 1"/>
        <xdr:cNvSpPr txBox="1">
          <a:spLocks noChangeArrowheads="1"/>
        </xdr:cNvSpPr>
      </xdr:nvSpPr>
      <xdr:spPr bwMode="auto">
        <a:xfrm>
          <a:off x="409575" y="1038225"/>
          <a:ext cx="385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12" name="Text Box 2"/>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13" name="Text Box 3"/>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nal%20Working/Accounts/MarchAccounts%20NIT-SEF.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l%20Working/Accounts/FS%20-%20provided%20by%20Cli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nal%20Working/Accounts/NIT%20GBF%20HY%202011%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FP"/>
      <sheetName val="Income Statement"/>
      <sheetName val="Statement of CI"/>
      <sheetName val="Distribution "/>
      <sheetName val="Movement "/>
      <sheetName val="Cash Flow"/>
      <sheetName val="CASH FLOW WORKIN"/>
      <sheetName val="Cash flow working"/>
      <sheetName val="Cash flow working (2)"/>
      <sheetName val="1 - 3.10"/>
      <sheetName val="3.11 - 5.2"/>
      <sheetName val="11 - 14"/>
      <sheetName val="Pledged shares working"/>
      <sheetName val="Trial balance"/>
      <sheetName val="NAV"/>
      <sheetName val="PL"/>
      <sheetName val="Sheet3"/>
      <sheetName val="Adjustment"/>
      <sheetName val="Distribution Working"/>
      <sheetName val="TB"/>
      <sheetName val="Set-Up"/>
      <sheetName val="maturities &amp; yield risk portion"/>
      <sheetName val="preliminary exp maturity"/>
      <sheetName val="inv disclosure client"/>
      <sheetName val="inv disclosure cost"/>
      <sheetName val="Note 5 cost"/>
      <sheetName val="preliminary exp maturity (2)"/>
    </sheetNames>
    <sheetDataSet>
      <sheetData sheetId="0" refreshError="1">
        <row r="1">
          <cell r="A1" t="str">
            <v>NIT - STATE ENTERPRISE FUND</v>
          </cell>
        </row>
      </sheetData>
      <sheetData sheetId="1" refreshError="1">
        <row r="1">
          <cell r="A1" t="str">
            <v>NIT - STATE ENTERPRISE FUND</v>
          </cell>
        </row>
        <row r="36">
          <cell r="A36" t="str">
            <v>Net income for the period after taxation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Distribution Working"/>
      <sheetName val="TB Mapping"/>
      <sheetName val="Element"/>
      <sheetName val="TB"/>
      <sheetName val="BS"/>
      <sheetName val="P&amp;L"/>
      <sheetName val="Statement of CI"/>
      <sheetName val="UHF"/>
      <sheetName val="Distribution "/>
      <sheetName val="Cash Flow (2)"/>
      <sheetName val="cash flow"/>
      <sheetName val="1 - 3.10"/>
      <sheetName val="3.11 - 5.2"/>
      <sheetName val="11 - 14"/>
      <sheetName val="Avfunits"/>
      <sheetName val="Qtr CF"/>
      <sheetName val="cash flow working"/>
      <sheetName val="W PnL"/>
      <sheetName val="W UHF"/>
    </sheetNames>
    <sheetDataSet>
      <sheetData sheetId="0"/>
      <sheetData sheetId="1">
        <row r="36">
          <cell r="C36">
            <v>3850111.1641999995</v>
          </cell>
          <cell r="E36">
            <v>335251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sheetName val="Income-Statement "/>
      <sheetName val="IS"/>
      <sheetName val="Statement of CI"/>
      <sheetName val="CI"/>
      <sheetName val="Distribution"/>
      <sheetName val="D"/>
      <sheetName val="UHF statement"/>
      <sheetName val="UHF working"/>
      <sheetName val="Cash Flow"/>
      <sheetName val="CS"/>
      <sheetName val="Cashflow working"/>
      <sheetName val="tb"/>
      <sheetName val="Note 1-3"/>
      <sheetName val="Note 3.1"/>
      <sheetName val="Note 4 - 8"/>
      <sheetName val="RP"/>
      <sheetName val="W.A.EPU"/>
      <sheetName val="SEPT QTR"/>
    </sheetNames>
    <sheetDataSet>
      <sheetData sheetId="0">
        <row r="1">
          <cell r="A1" t="str">
            <v>NIT - GOVERNMENT BOND FUND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9" t="str">
            <v>CASH FLOWS FROM OPERATING ACTIVITIES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
  <sheetViews>
    <sheetView view="pageBreakPreview" topLeftCell="A4" zoomScale="60" workbookViewId="0">
      <selection activeCell="J67" sqref="A1:XFD1048576"/>
    </sheetView>
  </sheetViews>
  <sheetFormatPr defaultRowHeight="12.75"/>
  <cols>
    <col min="1" max="16384" width="9" style="572"/>
  </cols>
  <sheetData>
    <row r="34" ht="26.25" customHeight="1"/>
  </sheetData>
  <pageMargins left="0.7" right="0.7"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H58"/>
  <sheetViews>
    <sheetView view="pageBreakPreview" zoomScaleSheetLayoutView="100" workbookViewId="0">
      <selection activeCell="C11" sqref="C11"/>
    </sheetView>
  </sheetViews>
  <sheetFormatPr defaultRowHeight="12"/>
  <cols>
    <col min="1" max="1" width="5.125" style="3" customWidth="1"/>
    <col min="2" max="2" width="3.625" style="3" customWidth="1"/>
    <col min="3" max="3" width="41.625" style="3" customWidth="1"/>
    <col min="4" max="4" width="5.625" style="3" customWidth="1"/>
    <col min="5" max="5" width="5.625" style="6" customWidth="1"/>
    <col min="6" max="6" width="10.375" style="7" customWidth="1"/>
    <col min="7" max="7" width="1.625" style="3" customWidth="1"/>
    <col min="8" max="8" width="10.375" style="3" customWidth="1"/>
    <col min="9" max="16384" width="9" style="3"/>
  </cols>
  <sheetData>
    <row r="1" spans="1:8">
      <c r="A1" s="1" t="s">
        <v>114</v>
      </c>
      <c r="B1" s="2"/>
      <c r="C1" s="2"/>
      <c r="D1" s="2"/>
      <c r="E1" s="2"/>
      <c r="F1" s="2"/>
      <c r="G1" s="2"/>
      <c r="H1" s="2"/>
    </row>
    <row r="2" spans="1:8">
      <c r="A2" s="2" t="s">
        <v>251</v>
      </c>
      <c r="B2" s="2"/>
      <c r="C2" s="2"/>
      <c r="D2" s="2"/>
      <c r="E2" s="2"/>
      <c r="F2" s="2"/>
      <c r="G2" s="2"/>
      <c r="H2" s="2"/>
    </row>
    <row r="3" spans="1:8">
      <c r="A3" s="2" t="s">
        <v>473</v>
      </c>
      <c r="B3" s="2"/>
      <c r="C3" s="2"/>
      <c r="D3" s="2"/>
      <c r="E3" s="2"/>
      <c r="F3" s="2"/>
      <c r="G3" s="2"/>
      <c r="H3" s="2"/>
    </row>
    <row r="4" spans="1:8">
      <c r="A4" s="2"/>
      <c r="B4" s="2"/>
      <c r="C4" s="2"/>
      <c r="D4" s="2"/>
      <c r="E4" s="2"/>
      <c r="F4" s="2"/>
      <c r="G4" s="2"/>
      <c r="H4" s="2"/>
    </row>
    <row r="5" spans="1:8" ht="24">
      <c r="A5" s="2"/>
      <c r="B5" s="2"/>
      <c r="C5" s="2"/>
      <c r="D5" s="2"/>
      <c r="E5" s="486" t="s">
        <v>115</v>
      </c>
      <c r="F5" s="548" t="s">
        <v>438</v>
      </c>
      <c r="G5" s="596"/>
      <c r="H5" s="602" t="s">
        <v>381</v>
      </c>
    </row>
    <row r="6" spans="1:8">
      <c r="F6" s="549" t="s">
        <v>248</v>
      </c>
      <c r="G6" s="500"/>
      <c r="H6" s="549" t="s">
        <v>249</v>
      </c>
    </row>
    <row r="7" spans="1:8">
      <c r="E7" s="3"/>
      <c r="F7" s="726" t="s">
        <v>92</v>
      </c>
      <c r="G7" s="726"/>
      <c r="H7" s="726"/>
    </row>
    <row r="8" spans="1:8">
      <c r="A8" s="5" t="s">
        <v>117</v>
      </c>
      <c r="B8" s="5"/>
      <c r="C8" s="5"/>
      <c r="D8" s="5"/>
      <c r="H8" s="8"/>
    </row>
    <row r="9" spans="1:8" ht="8.1" customHeight="1">
      <c r="A9" s="5"/>
      <c r="B9" s="5"/>
      <c r="C9" s="5"/>
      <c r="D9" s="5"/>
      <c r="H9" s="8"/>
    </row>
    <row r="10" spans="1:8">
      <c r="A10" s="9" t="s">
        <v>118</v>
      </c>
      <c r="B10" s="10"/>
      <c r="C10" s="10"/>
      <c r="D10" s="10"/>
      <c r="E10" s="11">
        <v>5</v>
      </c>
      <c r="F10" s="12">
        <v>127951</v>
      </c>
      <c r="G10" s="13"/>
      <c r="H10" s="255">
        <v>47466</v>
      </c>
    </row>
    <row r="11" spans="1:8">
      <c r="A11" s="9" t="s">
        <v>119</v>
      </c>
      <c r="B11" s="10"/>
      <c r="C11" s="10"/>
      <c r="D11" s="10"/>
      <c r="E11" s="11">
        <v>6</v>
      </c>
      <c r="F11" s="14">
        <v>2126939</v>
      </c>
      <c r="G11" s="7"/>
      <c r="H11" s="256">
        <v>2922545</v>
      </c>
    </row>
    <row r="12" spans="1:8" ht="12.75" customHeight="1">
      <c r="A12" s="9" t="s">
        <v>120</v>
      </c>
      <c r="B12" s="10"/>
      <c r="C12" s="10"/>
      <c r="D12" s="10"/>
      <c r="E12" s="15">
        <v>7</v>
      </c>
      <c r="F12" s="14">
        <v>67210</v>
      </c>
      <c r="G12" s="7"/>
      <c r="H12" s="256">
        <v>15793</v>
      </c>
    </row>
    <row r="13" spans="1:8">
      <c r="A13" s="9" t="s">
        <v>297</v>
      </c>
      <c r="B13" s="10"/>
      <c r="C13" s="10"/>
      <c r="D13" s="10"/>
      <c r="E13" s="11"/>
      <c r="F13" s="16">
        <v>0</v>
      </c>
      <c r="G13" s="7"/>
      <c r="H13" s="257">
        <v>37343</v>
      </c>
    </row>
    <row r="14" spans="1:8" ht="8.1" customHeight="1">
      <c r="A14" s="9"/>
      <c r="B14" s="10"/>
      <c r="C14" s="10"/>
      <c r="D14" s="10"/>
      <c r="E14" s="15"/>
      <c r="F14" s="13"/>
      <c r="G14" s="7"/>
      <c r="H14" s="49"/>
    </row>
    <row r="15" spans="1:8">
      <c r="A15" s="5" t="s">
        <v>121</v>
      </c>
      <c r="B15" s="5"/>
      <c r="C15" s="5"/>
      <c r="D15" s="5"/>
      <c r="E15" s="11"/>
      <c r="F15" s="7">
        <v>2322100</v>
      </c>
      <c r="G15" s="7"/>
      <c r="H15" s="7">
        <v>3023147</v>
      </c>
    </row>
    <row r="16" spans="1:8">
      <c r="C16" s="274"/>
      <c r="E16" s="17"/>
      <c r="F16" s="18"/>
      <c r="G16" s="7"/>
      <c r="H16" s="7"/>
    </row>
    <row r="17" spans="1:8">
      <c r="A17" s="5" t="s">
        <v>122</v>
      </c>
      <c r="B17" s="5"/>
      <c r="C17" s="5"/>
      <c r="D17" s="5"/>
      <c r="E17" s="17"/>
      <c r="F17" s="18"/>
      <c r="G17" s="7"/>
      <c r="H17" s="7"/>
    </row>
    <row r="18" spans="1:8" ht="8.1" customHeight="1">
      <c r="A18" s="5"/>
      <c r="B18" s="5"/>
      <c r="C18" s="5"/>
      <c r="D18" s="5"/>
      <c r="E18" s="17"/>
      <c r="F18" s="18"/>
      <c r="G18" s="7"/>
      <c r="H18" s="7"/>
    </row>
    <row r="19" spans="1:8">
      <c r="A19" s="9" t="s">
        <v>123</v>
      </c>
      <c r="B19" s="10"/>
      <c r="C19" s="10"/>
      <c r="D19" s="10"/>
      <c r="E19" s="15">
        <v>8</v>
      </c>
      <c r="F19" s="12">
        <v>3827</v>
      </c>
      <c r="G19" s="13"/>
      <c r="H19" s="255">
        <v>5939</v>
      </c>
    </row>
    <row r="20" spans="1:8">
      <c r="A20" s="9" t="s">
        <v>124</v>
      </c>
      <c r="B20" s="10"/>
      <c r="C20" s="10"/>
      <c r="D20" s="10"/>
      <c r="E20" s="15">
        <v>9</v>
      </c>
      <c r="F20" s="14">
        <v>82</v>
      </c>
      <c r="G20" s="13"/>
      <c r="H20" s="256">
        <v>99</v>
      </c>
    </row>
    <row r="21" spans="1:8">
      <c r="A21" s="9" t="s">
        <v>125</v>
      </c>
      <c r="B21" s="10"/>
      <c r="C21" s="10"/>
      <c r="D21" s="10"/>
      <c r="E21" s="15"/>
      <c r="F21" s="14">
        <v>1498</v>
      </c>
      <c r="G21" s="13"/>
      <c r="H21" s="256">
        <v>3734</v>
      </c>
    </row>
    <row r="22" spans="1:8" hidden="1">
      <c r="A22" s="9" t="s">
        <v>322</v>
      </c>
      <c r="B22" s="10"/>
      <c r="C22" s="10"/>
      <c r="D22" s="10"/>
      <c r="E22" s="15"/>
      <c r="F22" s="14">
        <v>0</v>
      </c>
      <c r="G22" s="13"/>
      <c r="H22" s="256">
        <v>0</v>
      </c>
    </row>
    <row r="23" spans="1:8" hidden="1">
      <c r="A23" s="9" t="s">
        <v>341</v>
      </c>
      <c r="B23" s="10"/>
      <c r="C23" s="10"/>
      <c r="D23" s="10"/>
      <c r="E23" s="15"/>
      <c r="F23" s="14">
        <v>0</v>
      </c>
      <c r="G23" s="13"/>
      <c r="H23" s="256">
        <v>0</v>
      </c>
    </row>
    <row r="24" spans="1:8" hidden="1">
      <c r="A24" s="9" t="s">
        <v>108</v>
      </c>
      <c r="B24" s="10"/>
      <c r="C24" s="10"/>
      <c r="D24" s="10"/>
      <c r="E24" s="15"/>
      <c r="F24" s="575">
        <v>0</v>
      </c>
      <c r="G24" s="13"/>
      <c r="H24" s="256">
        <v>0</v>
      </c>
    </row>
    <row r="25" spans="1:8">
      <c r="A25" s="9" t="s">
        <v>126</v>
      </c>
      <c r="B25" s="10"/>
      <c r="C25" s="10"/>
      <c r="D25" s="10"/>
      <c r="E25" s="15">
        <v>10</v>
      </c>
      <c r="F25" s="16">
        <v>448446</v>
      </c>
      <c r="G25" s="13"/>
      <c r="H25" s="257">
        <v>443750</v>
      </c>
    </row>
    <row r="26" spans="1:8">
      <c r="A26" s="19" t="s">
        <v>127</v>
      </c>
      <c r="B26" s="5"/>
      <c r="C26" s="5"/>
      <c r="D26" s="5"/>
      <c r="E26" s="17"/>
      <c r="F26" s="7">
        <v>453853</v>
      </c>
      <c r="G26" s="7"/>
      <c r="H26" s="7">
        <v>453522</v>
      </c>
    </row>
    <row r="27" spans="1:8">
      <c r="A27" s="19"/>
      <c r="B27" s="5"/>
      <c r="C27" s="5"/>
      <c r="D27" s="5"/>
      <c r="E27" s="17"/>
      <c r="G27" s="7"/>
      <c r="H27" s="7"/>
    </row>
    <row r="28" spans="1:8" ht="12.75" thickBot="1">
      <c r="A28" s="19" t="s">
        <v>128</v>
      </c>
      <c r="B28" s="5"/>
      <c r="C28" s="5"/>
      <c r="D28" s="5"/>
      <c r="E28" s="17"/>
      <c r="F28" s="20">
        <v>1868247</v>
      </c>
      <c r="G28" s="7"/>
      <c r="H28" s="20">
        <v>2569625</v>
      </c>
    </row>
    <row r="29" spans="1:8" ht="12.75" thickTop="1">
      <c r="A29" s="21"/>
      <c r="E29" s="17"/>
      <c r="F29" s="22"/>
      <c r="G29" s="7"/>
      <c r="H29" s="7"/>
    </row>
    <row r="30" spans="1:8" ht="12.75" thickBot="1">
      <c r="A30" s="19" t="s">
        <v>273</v>
      </c>
      <c r="B30" s="5"/>
      <c r="C30" s="5"/>
      <c r="D30" s="5"/>
      <c r="E30" s="17"/>
      <c r="F30" s="23">
        <v>1868247</v>
      </c>
      <c r="G30" s="7"/>
      <c r="H30" s="23">
        <v>2569625</v>
      </c>
    </row>
    <row r="31" spans="1:8" ht="12.75" thickTop="1">
      <c r="A31" s="19"/>
      <c r="B31" s="5"/>
      <c r="C31" s="24"/>
      <c r="D31" s="24"/>
      <c r="E31" s="17"/>
      <c r="F31" s="24"/>
      <c r="G31" s="18"/>
      <c r="H31" s="24"/>
    </row>
    <row r="32" spans="1:8">
      <c r="A32" s="267" t="s">
        <v>82</v>
      </c>
      <c r="B32" s="5"/>
      <c r="C32" s="5"/>
      <c r="D32" s="5"/>
      <c r="E32" s="15">
        <v>11</v>
      </c>
      <c r="F32" s="24"/>
      <c r="G32" s="18"/>
      <c r="H32" s="24"/>
    </row>
    <row r="33" spans="1:8">
      <c r="A33" s="25"/>
      <c r="B33" s="10"/>
      <c r="C33" s="10"/>
      <c r="D33" s="10"/>
      <c r="E33" s="26"/>
      <c r="F33" s="27"/>
      <c r="G33" s="27"/>
      <c r="H33" s="27"/>
    </row>
    <row r="34" spans="1:8">
      <c r="A34" s="25"/>
      <c r="B34" s="10"/>
      <c r="C34" s="10"/>
      <c r="D34" s="10"/>
      <c r="E34" s="17"/>
      <c r="F34" s="724" t="s">
        <v>253</v>
      </c>
      <c r="G34" s="725"/>
      <c r="H34" s="725"/>
    </row>
    <row r="35" spans="1:8">
      <c r="A35" s="25"/>
      <c r="B35" s="10"/>
      <c r="C35" s="10"/>
      <c r="D35" s="10"/>
      <c r="E35" s="17"/>
      <c r="F35" s="28"/>
      <c r="G35" s="29"/>
      <c r="H35" s="29"/>
    </row>
    <row r="36" spans="1:8" ht="12.75" thickBot="1">
      <c r="A36" s="19" t="s">
        <v>129</v>
      </c>
      <c r="B36" s="10"/>
      <c r="C36" s="10"/>
      <c r="D36" s="10"/>
      <c r="E36" s="15"/>
      <c r="F36" s="23">
        <v>150419650</v>
      </c>
      <c r="H36" s="23">
        <v>150419650</v>
      </c>
    </row>
    <row r="37" spans="1:8" ht="12.75" thickTop="1">
      <c r="A37" s="19"/>
      <c r="B37" s="10"/>
      <c r="C37" s="10"/>
      <c r="D37" s="10"/>
      <c r="E37" s="17"/>
      <c r="H37" s="7"/>
    </row>
    <row r="38" spans="1:8">
      <c r="A38" s="31"/>
      <c r="F38" s="724" t="s">
        <v>254</v>
      </c>
      <c r="G38" s="725"/>
      <c r="H38" s="725"/>
    </row>
    <row r="39" spans="1:8">
      <c r="A39" s="31"/>
      <c r="F39" s="8"/>
      <c r="G39" s="8"/>
      <c r="H39" s="8"/>
    </row>
    <row r="40" spans="1:8" ht="12.75" thickBot="1">
      <c r="A40" s="5" t="s">
        <v>130</v>
      </c>
      <c r="B40" s="5"/>
      <c r="C40" s="5"/>
      <c r="D40" s="5"/>
      <c r="E40" s="17"/>
      <c r="F40" s="258">
        <v>12.42</v>
      </c>
      <c r="H40" s="258">
        <v>17.079999999999998</v>
      </c>
    </row>
    <row r="41" spans="1:8" ht="12.75" thickTop="1">
      <c r="E41" s="17"/>
      <c r="F41" s="32"/>
      <c r="H41" s="32"/>
    </row>
    <row r="42" spans="1:8">
      <c r="A42" s="5"/>
      <c r="B42" s="5"/>
      <c r="C42" s="5"/>
      <c r="D42" s="5"/>
      <c r="E42" s="17"/>
      <c r="F42" s="32"/>
      <c r="H42" s="32"/>
    </row>
    <row r="43" spans="1:8">
      <c r="A43" s="3" t="s">
        <v>495</v>
      </c>
      <c r="F43" s="13"/>
      <c r="H43" s="13"/>
    </row>
    <row r="44" spans="1:8">
      <c r="F44" s="484"/>
      <c r="H44" s="13"/>
    </row>
    <row r="45" spans="1:8">
      <c r="F45" s="13"/>
      <c r="H45" s="13"/>
    </row>
    <row r="46" spans="1:8" s="201" customFormat="1">
      <c r="E46" s="223"/>
      <c r="F46" s="13"/>
      <c r="H46" s="13"/>
    </row>
    <row r="47" spans="1:8" s="201" customFormat="1">
      <c r="E47" s="223"/>
      <c r="F47" s="13"/>
      <c r="H47" s="13"/>
    </row>
    <row r="48" spans="1:8" s="201" customFormat="1">
      <c r="A48" s="33" t="s">
        <v>131</v>
      </c>
      <c r="C48" s="200"/>
      <c r="D48" s="200"/>
      <c r="E48" s="200"/>
      <c r="F48" s="200"/>
      <c r="G48" s="193"/>
    </row>
    <row r="49" spans="1:8" s="201" customFormat="1">
      <c r="A49" s="33" t="s">
        <v>132</v>
      </c>
      <c r="C49" s="200"/>
      <c r="D49" s="200"/>
      <c r="E49" s="200"/>
      <c r="F49" s="200"/>
      <c r="G49" s="193"/>
    </row>
    <row r="50" spans="1:8" s="201" customFormat="1">
      <c r="A50" s="213"/>
      <c r="B50" s="213"/>
      <c r="C50" s="213"/>
      <c r="D50" s="200"/>
      <c r="E50" s="200"/>
      <c r="F50" s="200"/>
      <c r="G50" s="200"/>
      <c r="H50" s="200"/>
    </row>
    <row r="51" spans="1:8" s="201" customFormat="1">
      <c r="A51" s="213"/>
      <c r="B51" s="213"/>
      <c r="C51" s="213"/>
      <c r="D51" s="200"/>
      <c r="E51" s="200"/>
      <c r="F51" s="200"/>
      <c r="G51" s="200"/>
      <c r="H51" s="200"/>
    </row>
    <row r="52" spans="1:8" s="201" customFormat="1">
      <c r="A52" s="213"/>
      <c r="B52" s="213"/>
      <c r="C52" s="213"/>
      <c r="D52" s="200"/>
      <c r="E52" s="200"/>
      <c r="F52" s="200"/>
      <c r="G52" s="200"/>
      <c r="H52" s="200"/>
    </row>
    <row r="53" spans="1:8" s="201" customFormat="1">
      <c r="A53" s="213"/>
      <c r="B53" s="213"/>
      <c r="D53" s="334"/>
      <c r="E53" s="334"/>
      <c r="F53" s="200"/>
      <c r="G53" s="200"/>
      <c r="H53" s="200"/>
    </row>
    <row r="54" spans="1:8" s="201" customFormat="1">
      <c r="D54" s="193"/>
      <c r="E54" s="193"/>
      <c r="F54" s="193"/>
      <c r="G54" s="193"/>
      <c r="H54" s="193"/>
    </row>
    <row r="55" spans="1:8" s="201" customFormat="1">
      <c r="D55" s="193"/>
      <c r="E55" s="193"/>
      <c r="F55" s="193"/>
      <c r="G55" s="193"/>
      <c r="H55" s="193"/>
    </row>
    <row r="56" spans="1:8" s="201" customFormat="1"/>
    <row r="57" spans="1:8" s="217" customFormat="1">
      <c r="A57" s="33" t="s">
        <v>133</v>
      </c>
      <c r="B57" s="206"/>
      <c r="C57" s="206"/>
      <c r="D57" s="206"/>
      <c r="E57" s="216"/>
      <c r="F57" s="206"/>
      <c r="G57" s="206"/>
      <c r="H57" s="206"/>
    </row>
    <row r="58" spans="1:8" s="205" customFormat="1">
      <c r="E58" s="218"/>
      <c r="F58" s="165"/>
      <c r="H58" s="165"/>
    </row>
  </sheetData>
  <mergeCells count="3">
    <mergeCell ref="F34:H34"/>
    <mergeCell ref="F38:H38"/>
    <mergeCell ref="F7:H7"/>
  </mergeCells>
  <phoneticPr fontId="3" type="noConversion"/>
  <printOptions horizontalCentered="1"/>
  <pageMargins left="0.75" right="0.5" top="0.5" bottom="0.25" header="0" footer="0"/>
  <pageSetup paperSize="9" fitToWidth="12" fitToHeight="12" orientation="portrait" r:id="rId1"/>
  <headerFooter alignWithMargins="0">
    <oddFooter>&amp;C1 of 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K65"/>
  <sheetViews>
    <sheetView view="pageBreakPreview" topLeftCell="A16" zoomScaleSheetLayoutView="100" workbookViewId="0">
      <selection activeCell="D25" sqref="D25"/>
    </sheetView>
  </sheetViews>
  <sheetFormatPr defaultRowHeight="12"/>
  <cols>
    <col min="1" max="1" width="5.125" style="36" customWidth="1"/>
    <col min="2" max="2" width="3.625" style="36" customWidth="1"/>
    <col min="3" max="3" width="33.75" style="36" customWidth="1"/>
    <col min="4" max="4" width="3.5" style="36" customWidth="1"/>
    <col min="5" max="5" width="11.375" style="36" customWidth="1"/>
    <col min="6" max="6" width="0.375" style="36" customWidth="1"/>
    <col min="7" max="7" width="10.875" style="36" customWidth="1"/>
    <col min="8" max="8" width="0.375" style="36" customWidth="1"/>
    <col min="9" max="9" width="10.75" style="36" customWidth="1"/>
    <col min="10" max="10" width="0.25" style="36" customWidth="1"/>
    <col min="11" max="11" width="9" style="36"/>
    <col min="12" max="12" width="0.25" style="36" customWidth="1"/>
    <col min="13" max="16384" width="9" style="36"/>
  </cols>
  <sheetData>
    <row r="1" spans="1:11">
      <c r="A1" s="34" t="s">
        <v>114</v>
      </c>
      <c r="B1" s="34"/>
      <c r="C1" s="34"/>
      <c r="D1" s="34"/>
      <c r="E1" s="35"/>
      <c r="F1" s="35"/>
    </row>
    <row r="2" spans="1:11">
      <c r="A2" s="37" t="s">
        <v>265</v>
      </c>
      <c r="B2" s="34"/>
      <c r="C2" s="34"/>
      <c r="D2" s="34"/>
      <c r="E2" s="38"/>
      <c r="F2" s="35"/>
    </row>
    <row r="3" spans="1:11">
      <c r="A3" s="604" t="s">
        <v>472</v>
      </c>
      <c r="B3" s="34"/>
      <c r="C3" s="34"/>
      <c r="D3" s="34"/>
      <c r="E3" s="35"/>
      <c r="F3" s="35"/>
    </row>
    <row r="4" spans="1:11">
      <c r="A4" s="37"/>
      <c r="B4" s="34"/>
      <c r="C4" s="34"/>
      <c r="D4" s="34"/>
      <c r="E4" s="727" t="s">
        <v>470</v>
      </c>
      <c r="F4" s="727"/>
      <c r="G4" s="727"/>
      <c r="H4" s="629"/>
      <c r="I4" s="727" t="s">
        <v>471</v>
      </c>
      <c r="J4" s="727"/>
      <c r="K4" s="727"/>
    </row>
    <row r="5" spans="1:11">
      <c r="A5" s="37"/>
      <c r="B5" s="34"/>
      <c r="C5" s="34"/>
      <c r="D5" s="34"/>
      <c r="E5" s="551" t="s">
        <v>454</v>
      </c>
      <c r="F5" s="630"/>
      <c r="G5" s="551" t="s">
        <v>382</v>
      </c>
      <c r="H5" s="629"/>
      <c r="I5" s="551" t="s">
        <v>454</v>
      </c>
      <c r="J5" s="630"/>
      <c r="K5" s="551" t="s">
        <v>382</v>
      </c>
    </row>
    <row r="6" spans="1:11" s="299" customFormat="1" ht="11.25">
      <c r="A6" s="487"/>
      <c r="B6" s="487"/>
      <c r="C6" s="487"/>
      <c r="D6" s="488" t="s">
        <v>115</v>
      </c>
      <c r="E6" s="728"/>
      <c r="F6" s="729"/>
      <c r="G6" s="729"/>
      <c r="H6" s="626"/>
      <c r="I6" s="626"/>
      <c r="J6" s="626"/>
      <c r="K6" s="626"/>
    </row>
    <row r="7" spans="1:11" s="292" customFormat="1" ht="11.25">
      <c r="E7" s="730" t="s">
        <v>420</v>
      </c>
      <c r="F7" s="730"/>
      <c r="G7" s="730"/>
      <c r="H7" s="730"/>
      <c r="I7" s="730"/>
      <c r="J7" s="730"/>
      <c r="K7" s="730"/>
    </row>
    <row r="8" spans="1:11" s="292" customFormat="1" ht="11.25">
      <c r="A8" s="293" t="s">
        <v>139</v>
      </c>
      <c r="E8" s="294"/>
      <c r="F8" s="294"/>
      <c r="G8" s="291"/>
    </row>
    <row r="9" spans="1:11" s="292" customFormat="1" ht="11.25">
      <c r="A9" s="293"/>
      <c r="E9" s="294"/>
      <c r="F9" s="294"/>
    </row>
    <row r="10" spans="1:11" s="292" customFormat="1" ht="11.25">
      <c r="A10" s="292" t="s">
        <v>140</v>
      </c>
      <c r="E10" s="297">
        <v>102770</v>
      </c>
      <c r="F10" s="296"/>
      <c r="G10" s="297">
        <v>148159</v>
      </c>
      <c r="I10" s="297">
        <v>66510</v>
      </c>
      <c r="K10" s="297">
        <v>71013</v>
      </c>
    </row>
    <row r="11" spans="1:11" s="292" customFormat="1" ht="11.25">
      <c r="A11" s="292" t="s">
        <v>386</v>
      </c>
      <c r="E11" s="298">
        <v>17504</v>
      </c>
      <c r="F11" s="296"/>
      <c r="G11" s="298">
        <v>1250538</v>
      </c>
      <c r="I11" s="298">
        <v>7315</v>
      </c>
      <c r="K11" s="298">
        <v>52170</v>
      </c>
    </row>
    <row r="12" spans="1:11" s="292" customFormat="1" ht="11.25">
      <c r="A12" s="292" t="s">
        <v>323</v>
      </c>
      <c r="E12" s="298">
        <v>0</v>
      </c>
      <c r="F12" s="296"/>
      <c r="G12" s="298">
        <v>30243</v>
      </c>
      <c r="I12" s="298">
        <v>0</v>
      </c>
      <c r="K12" s="298">
        <v>0</v>
      </c>
    </row>
    <row r="13" spans="1:11" s="292" customFormat="1" ht="11.25">
      <c r="A13" s="292" t="s">
        <v>141</v>
      </c>
      <c r="D13" s="299"/>
      <c r="E13" s="301">
        <v>5581</v>
      </c>
      <c r="F13" s="300"/>
      <c r="G13" s="301">
        <v>19173</v>
      </c>
      <c r="I13" s="301">
        <v>2121</v>
      </c>
      <c r="K13" s="301">
        <v>4516</v>
      </c>
    </row>
    <row r="14" spans="1:11" s="292" customFormat="1" ht="11.25">
      <c r="A14" s="291" t="s">
        <v>142</v>
      </c>
      <c r="D14" s="299"/>
      <c r="E14" s="300">
        <v>125855</v>
      </c>
      <c r="F14" s="300"/>
      <c r="G14" s="300">
        <v>1448113</v>
      </c>
      <c r="I14" s="300">
        <v>75946</v>
      </c>
      <c r="K14" s="300">
        <v>127699</v>
      </c>
    </row>
    <row r="15" spans="1:11" s="292" customFormat="1" ht="11.25">
      <c r="D15" s="299"/>
      <c r="E15" s="300"/>
      <c r="F15" s="300"/>
    </row>
    <row r="16" spans="1:11" s="292" customFormat="1" ht="11.25">
      <c r="A16" s="293" t="s">
        <v>143</v>
      </c>
      <c r="D16" s="299"/>
      <c r="E16" s="300"/>
      <c r="F16" s="300"/>
    </row>
    <row r="17" spans="1:11" s="292" customFormat="1" ht="2.25" customHeight="1">
      <c r="A17" s="303"/>
      <c r="D17" s="299"/>
      <c r="E17" s="304"/>
      <c r="F17" s="300"/>
      <c r="G17" s="304"/>
      <c r="I17" s="304"/>
      <c r="K17" s="304"/>
    </row>
    <row r="18" spans="1:11" s="292" customFormat="1" ht="11.25">
      <c r="A18" s="592" t="s">
        <v>144</v>
      </c>
      <c r="D18" s="305"/>
      <c r="E18" s="302">
        <v>31652</v>
      </c>
      <c r="F18" s="300"/>
      <c r="G18" s="302">
        <v>63135</v>
      </c>
      <c r="I18" s="302">
        <v>8994</v>
      </c>
      <c r="K18" s="302">
        <v>16494</v>
      </c>
    </row>
    <row r="19" spans="1:11" s="292" customFormat="1" ht="11.25">
      <c r="A19" s="310" t="s">
        <v>346</v>
      </c>
      <c r="D19" s="305"/>
      <c r="E19" s="302">
        <v>5140</v>
      </c>
      <c r="F19" s="300"/>
      <c r="G19" s="302">
        <v>10985</v>
      </c>
      <c r="I19" s="302">
        <v>1460</v>
      </c>
      <c r="K19" s="302">
        <v>2869</v>
      </c>
    </row>
    <row r="20" spans="1:11" s="292" customFormat="1" ht="11.25">
      <c r="A20" s="592" t="s">
        <v>373</v>
      </c>
      <c r="D20" s="305"/>
      <c r="E20" s="302">
        <v>5062</v>
      </c>
      <c r="F20" s="300"/>
      <c r="G20" s="302">
        <v>10102</v>
      </c>
      <c r="I20" s="302">
        <v>1437</v>
      </c>
      <c r="K20" s="302">
        <v>2639</v>
      </c>
    </row>
    <row r="21" spans="1:11" s="292" customFormat="1" ht="11.25">
      <c r="A21" s="592" t="s">
        <v>145</v>
      </c>
      <c r="D21" s="299"/>
      <c r="E21" s="302">
        <v>704</v>
      </c>
      <c r="F21" s="300"/>
      <c r="G21" s="302">
        <v>1173</v>
      </c>
      <c r="I21" s="302">
        <v>210</v>
      </c>
      <c r="K21" s="302">
        <v>323</v>
      </c>
    </row>
    <row r="22" spans="1:11" s="292" customFormat="1" ht="11.25">
      <c r="A22" s="310" t="s">
        <v>385</v>
      </c>
      <c r="D22" s="299"/>
      <c r="E22" s="302">
        <v>98</v>
      </c>
      <c r="F22" s="300"/>
      <c r="G22" s="302"/>
      <c r="I22" s="302">
        <v>29</v>
      </c>
      <c r="K22" s="302"/>
    </row>
    <row r="23" spans="1:11" s="292" customFormat="1" ht="11.25">
      <c r="A23" s="292" t="s">
        <v>146</v>
      </c>
      <c r="D23" s="299"/>
      <c r="E23" s="302">
        <v>1498</v>
      </c>
      <c r="F23" s="300"/>
      <c r="G23" s="302">
        <v>3001</v>
      </c>
      <c r="I23" s="302">
        <v>426</v>
      </c>
      <c r="K23" s="302">
        <v>788</v>
      </c>
    </row>
    <row r="24" spans="1:11" s="292" customFormat="1" ht="11.25">
      <c r="A24" s="684" t="s">
        <v>446</v>
      </c>
      <c r="D24" s="299"/>
      <c r="E24" s="302"/>
      <c r="F24" s="300"/>
      <c r="G24" s="302"/>
      <c r="I24" s="302"/>
      <c r="K24" s="302"/>
    </row>
    <row r="25" spans="1:11" s="292" customFormat="1" ht="11.25">
      <c r="A25" s="684" t="s">
        <v>467</v>
      </c>
      <c r="D25" s="299">
        <f>'4'!A30</f>
        <v>8.3000000000000007</v>
      </c>
      <c r="E25" s="627">
        <v>654</v>
      </c>
      <c r="G25" s="628">
        <v>0</v>
      </c>
      <c r="I25" s="302">
        <v>486</v>
      </c>
      <c r="K25" s="632">
        <v>0</v>
      </c>
    </row>
    <row r="26" spans="1:11" s="292" customFormat="1" ht="11.25">
      <c r="A26" s="306" t="s">
        <v>147</v>
      </c>
      <c r="D26" s="299"/>
      <c r="E26" s="302">
        <v>14</v>
      </c>
      <c r="F26" s="300"/>
      <c r="G26" s="302">
        <v>103</v>
      </c>
      <c r="I26" s="302">
        <v>3</v>
      </c>
      <c r="K26" s="302">
        <v>6</v>
      </c>
    </row>
    <row r="27" spans="1:11" s="292" customFormat="1" ht="11.25">
      <c r="A27" s="292" t="s">
        <v>148</v>
      </c>
      <c r="D27" s="299"/>
      <c r="E27" s="302">
        <v>209</v>
      </c>
      <c r="F27" s="300"/>
      <c r="G27" s="302">
        <v>318</v>
      </c>
      <c r="I27" s="302">
        <v>67</v>
      </c>
      <c r="K27" s="302">
        <v>62</v>
      </c>
    </row>
    <row r="28" spans="1:11" s="292" customFormat="1" ht="11.25">
      <c r="A28" s="292" t="s">
        <v>149</v>
      </c>
      <c r="D28" s="305"/>
      <c r="E28" s="302">
        <v>550</v>
      </c>
      <c r="F28" s="300"/>
      <c r="G28" s="302">
        <v>514</v>
      </c>
      <c r="I28" s="302">
        <v>128</v>
      </c>
      <c r="K28" s="302">
        <v>28</v>
      </c>
    </row>
    <row r="29" spans="1:11" s="292" customFormat="1" ht="11.25">
      <c r="A29" s="306" t="s">
        <v>274</v>
      </c>
      <c r="D29" s="307"/>
      <c r="E29" s="302">
        <v>25</v>
      </c>
      <c r="F29" s="300"/>
      <c r="G29" s="302">
        <v>50</v>
      </c>
      <c r="I29" s="302">
        <v>0</v>
      </c>
      <c r="K29" s="302">
        <v>25</v>
      </c>
    </row>
    <row r="30" spans="1:11" s="292" customFormat="1" ht="11.25">
      <c r="A30" s="306" t="s">
        <v>355</v>
      </c>
      <c r="D30" s="299"/>
      <c r="E30" s="302">
        <v>0</v>
      </c>
      <c r="F30" s="300"/>
      <c r="G30" s="302">
        <v>54</v>
      </c>
      <c r="I30" s="302">
        <v>0</v>
      </c>
      <c r="K30" s="341">
        <v>0</v>
      </c>
    </row>
    <row r="31" spans="1:11" s="292" customFormat="1" ht="11.25">
      <c r="A31" s="292" t="s">
        <v>356</v>
      </c>
      <c r="E31" s="627">
        <v>211</v>
      </c>
      <c r="G31" s="632">
        <v>211</v>
      </c>
      <c r="I31" s="302">
        <v>0</v>
      </c>
      <c r="K31" s="632">
        <v>0</v>
      </c>
    </row>
    <row r="32" spans="1:11" s="292" customFormat="1" ht="2.25" customHeight="1">
      <c r="A32" s="306"/>
      <c r="E32" s="631"/>
      <c r="G32" s="594"/>
      <c r="I32" s="541"/>
      <c r="K32" s="594"/>
    </row>
    <row r="33" spans="1:11" s="292" customFormat="1" ht="11.25">
      <c r="A33" s="291" t="s">
        <v>150</v>
      </c>
      <c r="D33" s="299"/>
      <c r="E33" s="300">
        <v>45817</v>
      </c>
      <c r="F33" s="300"/>
      <c r="G33" s="300">
        <v>89646</v>
      </c>
      <c r="I33" s="300">
        <v>13240</v>
      </c>
      <c r="K33" s="300">
        <v>23234</v>
      </c>
    </row>
    <row r="34" spans="1:11" s="292" customFormat="1" ht="11.25">
      <c r="D34" s="299"/>
      <c r="E34" s="308"/>
      <c r="F34" s="300"/>
    </row>
    <row r="35" spans="1:11" s="292" customFormat="1" ht="11.25">
      <c r="A35" s="291" t="s">
        <v>151</v>
      </c>
      <c r="D35" s="299"/>
      <c r="E35" s="300">
        <v>80038</v>
      </c>
      <c r="F35" s="300"/>
      <c r="G35" s="309">
        <v>1358467</v>
      </c>
      <c r="I35" s="309">
        <v>62706</v>
      </c>
      <c r="K35" s="309">
        <v>104465</v>
      </c>
    </row>
    <row r="36" spans="1:11" s="292" customFormat="1" ht="11.25">
      <c r="A36" s="291"/>
      <c r="D36" s="299"/>
      <c r="E36" s="300"/>
      <c r="F36" s="300"/>
    </row>
    <row r="37" spans="1:11" s="292" customFormat="1" ht="11.25">
      <c r="A37" s="310" t="s">
        <v>291</v>
      </c>
      <c r="D37" s="299"/>
      <c r="E37" s="300"/>
      <c r="F37" s="300"/>
    </row>
    <row r="38" spans="1:11" s="292" customFormat="1" ht="11.25">
      <c r="A38" s="311" t="s">
        <v>340</v>
      </c>
      <c r="D38" s="299"/>
      <c r="E38" s="294">
        <v>0</v>
      </c>
      <c r="F38" s="300"/>
      <c r="G38" s="294">
        <v>-237958</v>
      </c>
      <c r="I38" s="294">
        <v>0</v>
      </c>
      <c r="K38" s="294">
        <v>0</v>
      </c>
    </row>
    <row r="39" spans="1:11" s="292" customFormat="1" ht="11.25">
      <c r="D39" s="299"/>
      <c r="E39" s="295"/>
      <c r="F39" s="295"/>
    </row>
    <row r="40" spans="1:11" s="292" customFormat="1" ht="11.25">
      <c r="A40" s="292" t="s">
        <v>275</v>
      </c>
      <c r="D40" s="719">
        <v>10.1</v>
      </c>
      <c r="E40" s="566">
        <v>0</v>
      </c>
      <c r="F40" s="295"/>
      <c r="G40" s="312">
        <v>-22408</v>
      </c>
      <c r="I40" s="294">
        <v>0</v>
      </c>
      <c r="K40" s="312">
        <v>-6967</v>
      </c>
    </row>
    <row r="41" spans="1:11" s="292" customFormat="1" ht="11.25">
      <c r="D41" s="299"/>
      <c r="E41" s="295"/>
      <c r="F41" s="295"/>
    </row>
    <row r="42" spans="1:11" s="292" customFormat="1" ht="11.25">
      <c r="A42" s="291" t="s">
        <v>276</v>
      </c>
      <c r="E42" s="313">
        <v>80038</v>
      </c>
      <c r="F42" s="294"/>
      <c r="G42" s="313">
        <v>1098101</v>
      </c>
      <c r="I42" s="313">
        <v>62706</v>
      </c>
      <c r="K42" s="313">
        <v>97498</v>
      </c>
    </row>
    <row r="43" spans="1:11" s="292" customFormat="1" ht="11.25">
      <c r="A43" s="291"/>
      <c r="C43" s="314"/>
      <c r="D43" s="299"/>
      <c r="E43" s="294"/>
      <c r="F43" s="294"/>
    </row>
    <row r="44" spans="1:11" s="292" customFormat="1" ht="11.25">
      <c r="A44" s="292" t="s">
        <v>203</v>
      </c>
      <c r="C44" s="314"/>
      <c r="D44" s="305">
        <v>12</v>
      </c>
      <c r="E44" s="312">
        <v>0</v>
      </c>
      <c r="F44" s="566"/>
      <c r="G44" s="312">
        <v>0</v>
      </c>
      <c r="I44" s="312">
        <v>0</v>
      </c>
      <c r="K44" s="312">
        <v>0</v>
      </c>
    </row>
    <row r="45" spans="1:11" s="292" customFormat="1" ht="11.25">
      <c r="D45" s="299"/>
    </row>
    <row r="46" spans="1:11" s="292" customFormat="1" thickBot="1">
      <c r="A46" s="291" t="s">
        <v>171</v>
      </c>
      <c r="D46" s="299"/>
      <c r="E46" s="315">
        <v>80038</v>
      </c>
      <c r="F46" s="296"/>
      <c r="G46" s="315">
        <v>1098101</v>
      </c>
      <c r="I46" s="315">
        <v>62706</v>
      </c>
      <c r="K46" s="315">
        <v>97498</v>
      </c>
    </row>
    <row r="47" spans="1:11" s="292" customFormat="1" thickTop="1"/>
    <row r="48" spans="1:11" s="292" customFormat="1" ht="11.25">
      <c r="A48" s="291"/>
    </row>
    <row r="49" spans="1:11" ht="12.75" thickBot="1">
      <c r="A49" s="291" t="s">
        <v>363</v>
      </c>
      <c r="B49" s="474"/>
      <c r="C49" s="474"/>
      <c r="D49" s="316">
        <v>13</v>
      </c>
      <c r="E49" s="317">
        <v>0.53209803373428932</v>
      </c>
      <c r="F49" s="318"/>
      <c r="G49" s="317">
        <v>5.9203758534329127</v>
      </c>
      <c r="H49" s="292"/>
      <c r="I49" s="317">
        <v>0.41687372627180025</v>
      </c>
      <c r="K49" s="317">
        <v>0.64817329384824385</v>
      </c>
    </row>
    <row r="50" spans="1:11" ht="12.75" thickTop="1">
      <c r="A50" s="474"/>
      <c r="B50" s="473"/>
      <c r="C50" s="473"/>
      <c r="D50" s="48"/>
    </row>
    <row r="51" spans="1:11" s="55" customFormat="1">
      <c r="E51" s="59"/>
      <c r="G51" s="59"/>
    </row>
    <row r="52" spans="1:11" s="55" customFormat="1">
      <c r="E52" s="59"/>
      <c r="G52" s="59"/>
    </row>
    <row r="53" spans="1:11">
      <c r="A53" s="201" t="s">
        <v>495</v>
      </c>
      <c r="E53" s="57"/>
    </row>
    <row r="54" spans="1:11" s="3" customFormat="1">
      <c r="E54" s="6"/>
      <c r="F54" s="7"/>
      <c r="H54" s="13"/>
    </row>
    <row r="55" spans="1:11" s="3" customFormat="1">
      <c r="E55" s="6"/>
      <c r="F55" s="13"/>
      <c r="H55" s="13"/>
    </row>
    <row r="56" spans="1:11" s="201" customFormat="1">
      <c r="E56" s="223"/>
      <c r="F56" s="13"/>
      <c r="H56" s="13"/>
    </row>
    <row r="57" spans="1:11" s="201" customFormat="1">
      <c r="E57" s="223"/>
      <c r="F57" s="13"/>
      <c r="H57" s="13"/>
    </row>
    <row r="58" spans="1:11" s="201" customFormat="1">
      <c r="A58" s="33" t="s">
        <v>131</v>
      </c>
      <c r="C58" s="193"/>
      <c r="D58" s="193"/>
      <c r="E58" s="193"/>
      <c r="F58" s="193"/>
      <c r="G58" s="193"/>
    </row>
    <row r="59" spans="1:11" s="201" customFormat="1">
      <c r="A59" s="33" t="s">
        <v>132</v>
      </c>
      <c r="C59" s="193"/>
      <c r="D59" s="193"/>
      <c r="E59" s="193"/>
      <c r="F59" s="193"/>
      <c r="G59" s="193"/>
    </row>
    <row r="60" spans="1:11" s="201" customFormat="1">
      <c r="A60" s="593"/>
      <c r="B60" s="593"/>
      <c r="C60" s="593"/>
      <c r="D60" s="193"/>
      <c r="E60" s="193"/>
      <c r="F60" s="193"/>
      <c r="G60" s="193"/>
      <c r="H60" s="193"/>
    </row>
    <row r="61" spans="1:11" s="201" customFormat="1">
      <c r="A61" s="593"/>
      <c r="B61" s="593"/>
      <c r="C61" s="593"/>
      <c r="D61" s="193"/>
      <c r="E61" s="193"/>
      <c r="F61" s="193"/>
      <c r="G61" s="193"/>
      <c r="H61" s="193"/>
    </row>
    <row r="62" spans="1:11" s="201" customFormat="1">
      <c r="D62" s="193"/>
      <c r="E62" s="193"/>
      <c r="F62" s="193"/>
      <c r="G62" s="193"/>
      <c r="H62" s="193"/>
    </row>
    <row r="63" spans="1:11" s="201" customFormat="1">
      <c r="D63" s="193"/>
      <c r="E63" s="193"/>
      <c r="F63" s="193"/>
      <c r="G63" s="193"/>
      <c r="H63" s="193"/>
    </row>
    <row r="64" spans="1:11" s="201" customFormat="1"/>
    <row r="65" spans="1:8" s="217" customFormat="1">
      <c r="A65" s="33" t="s">
        <v>133</v>
      </c>
      <c r="B65" s="206"/>
      <c r="C65" s="206"/>
      <c r="D65" s="206"/>
      <c r="E65" s="216"/>
      <c r="F65" s="206"/>
      <c r="G65" s="206"/>
      <c r="H65" s="206"/>
    </row>
  </sheetData>
  <mergeCells count="4">
    <mergeCell ref="E4:G4"/>
    <mergeCell ref="E6:G6"/>
    <mergeCell ref="I4:K4"/>
    <mergeCell ref="E7:K7"/>
  </mergeCells>
  <phoneticPr fontId="59" type="noConversion"/>
  <printOptions horizontalCentered="1"/>
  <pageMargins left="0.75" right="0.5" top="0.5" bottom="0.25" header="0.5" footer="0.36"/>
  <pageSetup paperSize="9" scale="94" orientation="portrait" r:id="rId1"/>
  <headerFooter alignWithMargins="0">
    <oddFooter>&amp;C2 of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K70"/>
  <sheetViews>
    <sheetView view="pageBreakPreview" zoomScaleSheetLayoutView="100" workbookViewId="0">
      <selection activeCell="J67" sqref="A1:XFD1048576"/>
    </sheetView>
  </sheetViews>
  <sheetFormatPr defaultRowHeight="12"/>
  <cols>
    <col min="1" max="1" width="5.125" style="7" customWidth="1"/>
    <col min="2" max="2" width="3.625" style="7" customWidth="1"/>
    <col min="3" max="3" width="30" style="7" customWidth="1"/>
    <col min="4" max="4" width="5.125" style="7" customWidth="1"/>
    <col min="5" max="5" width="9.125" style="18" customWidth="1"/>
    <col min="6" max="6" width="0.5" style="7" customWidth="1"/>
    <col min="7" max="7" width="9.125" style="7" customWidth="1"/>
    <col min="8" max="8" width="0.625" style="7" customWidth="1"/>
    <col min="9" max="9" width="10.5" style="7" customWidth="1"/>
    <col min="10" max="10" width="0.25" style="7" customWidth="1"/>
    <col min="11" max="11" width="9" style="7"/>
    <col min="12" max="12" width="0.5" style="7" customWidth="1"/>
    <col min="13" max="16384" width="9" style="7"/>
  </cols>
  <sheetData>
    <row r="1" spans="1:11">
      <c r="A1" s="34" t="s">
        <v>114</v>
      </c>
      <c r="B1" s="199"/>
      <c r="C1" s="199"/>
      <c r="D1" s="199"/>
      <c r="E1" s="199"/>
      <c r="F1" s="199"/>
      <c r="G1" s="199"/>
      <c r="H1" s="199"/>
    </row>
    <row r="2" spans="1:11">
      <c r="A2" s="94" t="s">
        <v>266</v>
      </c>
      <c r="B2" s="219"/>
      <c r="C2" s="219"/>
      <c r="D2" s="219"/>
      <c r="E2" s="219"/>
      <c r="F2" s="219"/>
      <c r="G2" s="219"/>
      <c r="H2" s="18"/>
    </row>
    <row r="3" spans="1:11">
      <c r="A3" s="82" t="s">
        <v>472</v>
      </c>
      <c r="B3" s="219"/>
      <c r="C3" s="219"/>
      <c r="D3" s="4"/>
      <c r="E3" s="219"/>
      <c r="F3" s="219"/>
      <c r="G3" s="219"/>
      <c r="H3" s="18"/>
    </row>
    <row r="4" spans="1:11">
      <c r="A4" s="82"/>
      <c r="B4" s="219"/>
      <c r="C4" s="219"/>
      <c r="D4" s="4"/>
      <c r="E4" s="727" t="s">
        <v>470</v>
      </c>
      <c r="F4" s="727"/>
      <c r="G4" s="727"/>
      <c r="H4" s="629"/>
      <c r="I4" s="727" t="s">
        <v>471</v>
      </c>
      <c r="J4" s="727"/>
      <c r="K4" s="727"/>
    </row>
    <row r="5" spans="1:11" s="299" customFormat="1">
      <c r="A5" s="487"/>
      <c r="B5" s="487"/>
      <c r="C5" s="487"/>
      <c r="D5" s="488" t="s">
        <v>115</v>
      </c>
      <c r="E5" s="551" t="s">
        <v>454</v>
      </c>
      <c r="F5" s="630"/>
      <c r="G5" s="551" t="s">
        <v>382</v>
      </c>
      <c r="H5" s="629"/>
      <c r="I5" s="551" t="s">
        <v>454</v>
      </c>
      <c r="J5" s="630"/>
      <c r="K5" s="551" t="s">
        <v>382</v>
      </c>
    </row>
    <row r="6" spans="1:11" s="292" customFormat="1" ht="11.25" hidden="1">
      <c r="E6" s="728" t="s">
        <v>383</v>
      </c>
      <c r="F6" s="729"/>
      <c r="G6" s="729"/>
      <c r="H6" s="626"/>
      <c r="I6" s="626"/>
      <c r="J6" s="626"/>
      <c r="K6" s="626"/>
    </row>
    <row r="7" spans="1:11" s="85" customFormat="1" ht="11.25">
      <c r="E7" s="730" t="s">
        <v>420</v>
      </c>
      <c r="F7" s="730"/>
      <c r="G7" s="730"/>
      <c r="H7" s="730"/>
      <c r="I7" s="730"/>
      <c r="J7" s="730"/>
      <c r="K7" s="730"/>
    </row>
    <row r="8" spans="1:11" s="566" customFormat="1" ht="11.25">
      <c r="E8" s="603"/>
      <c r="F8" s="603"/>
      <c r="G8" s="603"/>
      <c r="H8" s="600"/>
    </row>
    <row r="9" spans="1:11" s="85" customFormat="1" ht="11.25">
      <c r="A9" s="320" t="s">
        <v>255</v>
      </c>
      <c r="D9" s="321"/>
      <c r="E9" s="322">
        <v>80038</v>
      </c>
      <c r="F9" s="322"/>
      <c r="G9" s="323">
        <v>1098101</v>
      </c>
      <c r="H9" s="322"/>
      <c r="I9" s="322">
        <v>62706</v>
      </c>
      <c r="K9" s="322">
        <v>97498</v>
      </c>
    </row>
    <row r="10" spans="1:11" s="85" customFormat="1" ht="11.25">
      <c r="A10" s="320"/>
      <c r="I10" s="566"/>
      <c r="K10" s="566"/>
    </row>
    <row r="11" spans="1:11" s="85" customFormat="1" ht="11.25">
      <c r="A11" s="324" t="s">
        <v>277</v>
      </c>
      <c r="I11" s="566"/>
      <c r="K11" s="566"/>
    </row>
    <row r="12" spans="1:11" s="85" customFormat="1" ht="11.25">
      <c r="A12" s="320"/>
      <c r="I12" s="566"/>
      <c r="K12" s="566"/>
    </row>
    <row r="13" spans="1:11" s="566" customFormat="1" ht="11.25">
      <c r="A13" s="320" t="s">
        <v>431</v>
      </c>
    </row>
    <row r="14" spans="1:11" s="566" customFormat="1" ht="11.25">
      <c r="A14" s="329" t="s">
        <v>432</v>
      </c>
    </row>
    <row r="15" spans="1:11" s="566" customFormat="1" ht="11.25">
      <c r="A15" s="320"/>
    </row>
    <row r="16" spans="1:11" s="85" customFormat="1" ht="11.25">
      <c r="A16" s="320" t="s">
        <v>430</v>
      </c>
      <c r="I16" s="566"/>
      <c r="K16" s="566"/>
    </row>
    <row r="17" spans="1:11" s="85" customFormat="1" ht="11.25">
      <c r="A17" s="329" t="s">
        <v>349</v>
      </c>
      <c r="D17" s="321">
        <v>6.2999999999999989</v>
      </c>
      <c r="E17" s="85">
        <v>-781416</v>
      </c>
      <c r="G17" s="566">
        <v>-1993201</v>
      </c>
      <c r="I17" s="566">
        <v>-133692</v>
      </c>
      <c r="K17" s="566">
        <v>-473814</v>
      </c>
    </row>
    <row r="18" spans="1:11" s="85" customFormat="1" ht="11.25">
      <c r="A18" s="320"/>
      <c r="G18" s="322"/>
      <c r="I18" s="566"/>
      <c r="K18" s="566"/>
    </row>
    <row r="19" spans="1:11" s="326" customFormat="1" ht="11.25">
      <c r="A19" s="325"/>
    </row>
    <row r="20" spans="1:11" s="85" customFormat="1" thickBot="1">
      <c r="A20" s="327" t="s">
        <v>433</v>
      </c>
      <c r="B20" s="326"/>
      <c r="C20" s="326"/>
      <c r="D20" s="326"/>
      <c r="E20" s="328">
        <v>-701378</v>
      </c>
      <c r="F20" s="326"/>
      <c r="G20" s="328">
        <v>-895100</v>
      </c>
      <c r="I20" s="328">
        <v>-70986</v>
      </c>
      <c r="K20" s="328">
        <v>-376316</v>
      </c>
    </row>
    <row r="21" spans="1:11" ht="12.75" thickTop="1">
      <c r="A21" s="25"/>
    </row>
    <row r="22" spans="1:11">
      <c r="A22" s="25"/>
    </row>
    <row r="23" spans="1:11">
      <c r="A23" s="201" t="s">
        <v>495</v>
      </c>
      <c r="B23" s="221"/>
      <c r="C23" s="221"/>
      <c r="D23" s="221"/>
      <c r="E23" s="222"/>
      <c r="F23" s="221"/>
      <c r="G23" s="221"/>
    </row>
    <row r="24" spans="1:11" s="3" customFormat="1">
      <c r="E24" s="6"/>
      <c r="F24" s="7"/>
      <c r="H24" s="13"/>
    </row>
    <row r="25" spans="1:11" s="3" customFormat="1">
      <c r="E25" s="6"/>
      <c r="F25" s="13"/>
      <c r="H25" s="13"/>
    </row>
    <row r="26" spans="1:11" s="201" customFormat="1">
      <c r="E26" s="223"/>
      <c r="F26" s="13"/>
      <c r="H26" s="13"/>
    </row>
    <row r="27" spans="1:11" s="201" customFormat="1">
      <c r="E27" s="223"/>
      <c r="F27" s="13"/>
      <c r="H27" s="13"/>
    </row>
    <row r="28" spans="1:11" s="201" customFormat="1">
      <c r="A28" s="33" t="s">
        <v>131</v>
      </c>
      <c r="C28" s="200"/>
      <c r="D28" s="200"/>
      <c r="E28" s="200"/>
      <c r="F28" s="200"/>
      <c r="G28" s="193"/>
    </row>
    <row r="29" spans="1:11" s="201" customFormat="1">
      <c r="A29" s="33" t="s">
        <v>132</v>
      </c>
      <c r="C29" s="200"/>
      <c r="D29" s="200"/>
      <c r="E29" s="200"/>
      <c r="F29" s="200"/>
      <c r="G29" s="193"/>
    </row>
    <row r="30" spans="1:11" s="201" customFormat="1">
      <c r="A30" s="213"/>
      <c r="B30" s="213"/>
      <c r="C30" s="213"/>
      <c r="D30" s="200"/>
      <c r="E30" s="200"/>
      <c r="F30" s="200"/>
      <c r="G30" s="200"/>
      <c r="H30" s="200"/>
    </row>
    <row r="31" spans="1:11" s="201" customFormat="1">
      <c r="A31" s="213"/>
      <c r="B31" s="213"/>
      <c r="C31" s="213"/>
      <c r="D31" s="200"/>
      <c r="E31" s="200"/>
      <c r="F31" s="200"/>
      <c r="G31" s="200"/>
      <c r="H31" s="200"/>
    </row>
    <row r="32" spans="1:11" s="201" customFormat="1">
      <c r="D32" s="193"/>
      <c r="E32" s="193"/>
      <c r="F32" s="193"/>
      <c r="G32" s="193"/>
      <c r="H32" s="193"/>
    </row>
    <row r="33" spans="1:8" s="201" customFormat="1">
      <c r="D33" s="193"/>
      <c r="E33" s="193"/>
      <c r="F33" s="193"/>
      <c r="G33" s="193"/>
      <c r="H33" s="193"/>
    </row>
    <row r="34" spans="1:8" s="201" customFormat="1"/>
    <row r="35" spans="1:8" s="217" customFormat="1">
      <c r="A35" s="33" t="s">
        <v>133</v>
      </c>
      <c r="B35" s="206"/>
      <c r="C35" s="206"/>
      <c r="D35" s="206"/>
      <c r="E35" s="216"/>
      <c r="F35" s="206"/>
      <c r="G35" s="206"/>
      <c r="H35" s="206"/>
    </row>
    <row r="36" spans="1:8" s="228" customFormat="1">
      <c r="D36" s="218"/>
      <c r="E36" s="229"/>
      <c r="G36" s="229"/>
    </row>
    <row r="37" spans="1:8" s="205" customFormat="1">
      <c r="D37" s="218"/>
      <c r="E37" s="165"/>
      <c r="G37" s="165"/>
    </row>
    <row r="38" spans="1:8" s="205" customFormat="1">
      <c r="A38" s="210"/>
      <c r="D38" s="218"/>
      <c r="E38" s="165"/>
      <c r="G38" s="165"/>
    </row>
    <row r="39" spans="1:8" s="205" customFormat="1">
      <c r="A39" s="210"/>
      <c r="D39" s="218"/>
      <c r="E39" s="165"/>
      <c r="G39" s="165"/>
    </row>
    <row r="40" spans="1:8" s="205" customFormat="1">
      <c r="A40" s="210"/>
      <c r="D40" s="218"/>
      <c r="E40" s="165"/>
      <c r="G40" s="165"/>
      <c r="H40" s="165"/>
    </row>
    <row r="70" spans="3:3">
      <c r="C70" s="7" t="s">
        <v>268</v>
      </c>
    </row>
  </sheetData>
  <mergeCells count="4">
    <mergeCell ref="E4:G4"/>
    <mergeCell ref="E6:G6"/>
    <mergeCell ref="I4:K4"/>
    <mergeCell ref="E7:K7"/>
  </mergeCells>
  <phoneticPr fontId="68" type="noConversion"/>
  <printOptions horizontalCentered="1"/>
  <pageMargins left="0.75" right="0.5" top="0.5" bottom="0.25" header="0" footer="0"/>
  <pageSetup paperSize="9" orientation="portrait" r:id="rId1"/>
  <headerFooter alignWithMargins="0">
    <oddFooter>&amp;C3 of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M63"/>
  <sheetViews>
    <sheetView view="pageBreakPreview" zoomScaleSheetLayoutView="100" workbookViewId="0">
      <selection activeCell="J67" sqref="A1:XFD1048576"/>
    </sheetView>
  </sheetViews>
  <sheetFormatPr defaultRowHeight="12"/>
  <cols>
    <col min="1" max="1" width="5.125" style="7" customWidth="1"/>
    <col min="2" max="2" width="3.625" style="7" customWidth="1"/>
    <col min="3" max="3" width="41.625" style="7" customWidth="1"/>
    <col min="4" max="4" width="3.5" style="7" customWidth="1"/>
    <col min="5" max="5" width="5.625" style="7" customWidth="1"/>
    <col min="6" max="6" width="10.375" style="18" customWidth="1"/>
    <col min="7" max="7" width="1.625" style="7" customWidth="1"/>
    <col min="8" max="8" width="10.375" style="7" customWidth="1"/>
    <col min="9" max="9" width="1.25" style="7" hidden="1" customWidth="1"/>
    <col min="10" max="10" width="8.125" style="7" hidden="1" customWidth="1"/>
    <col min="11" max="11" width="1.25" style="7" hidden="1" customWidth="1"/>
    <col min="12" max="12" width="8.125" style="7" hidden="1" customWidth="1"/>
    <col min="13" max="13" width="1.125" style="7" customWidth="1"/>
    <col min="14" max="16384" width="9" style="7"/>
  </cols>
  <sheetData>
    <row r="1" spans="1:12">
      <c r="A1" s="34" t="s">
        <v>114</v>
      </c>
      <c r="B1" s="199"/>
      <c r="C1" s="199"/>
      <c r="D1" s="199"/>
      <c r="E1" s="199"/>
      <c r="F1" s="199"/>
      <c r="G1" s="199"/>
      <c r="H1" s="199"/>
      <c r="I1" s="199"/>
      <c r="J1" s="199"/>
    </row>
    <row r="2" spans="1:12">
      <c r="A2" s="94" t="s">
        <v>167</v>
      </c>
      <c r="B2" s="219"/>
      <c r="C2" s="219"/>
      <c r="D2" s="219"/>
      <c r="E2" s="219"/>
      <c r="F2" s="219"/>
      <c r="G2" s="219"/>
      <c r="H2" s="219"/>
      <c r="I2" s="18"/>
    </row>
    <row r="3" spans="1:12">
      <c r="A3" s="82" t="s">
        <v>474</v>
      </c>
      <c r="B3" s="219"/>
      <c r="C3" s="219"/>
      <c r="D3" s="219"/>
      <c r="E3" s="219"/>
      <c r="F3" s="219"/>
      <c r="G3" s="219"/>
      <c r="H3" s="39"/>
      <c r="I3" s="18"/>
    </row>
    <row r="4" spans="1:12">
      <c r="A4" s="82"/>
      <c r="B4" s="219"/>
      <c r="C4" s="219"/>
      <c r="D4" s="219"/>
      <c r="E4" s="219"/>
      <c r="F4" s="731"/>
      <c r="G4" s="731"/>
      <c r="H4" s="731"/>
      <c r="I4" s="18"/>
    </row>
    <row r="5" spans="1:12">
      <c r="A5" s="82"/>
      <c r="B5" s="219"/>
      <c r="C5" s="219"/>
      <c r="D5" s="219"/>
      <c r="E5" s="219"/>
      <c r="F5" s="633" t="s">
        <v>454</v>
      </c>
      <c r="G5" s="550"/>
      <c r="H5" s="633" t="s">
        <v>382</v>
      </c>
      <c r="I5" s="489"/>
      <c r="J5" s="397"/>
      <c r="K5" s="397"/>
      <c r="L5" s="397"/>
    </row>
    <row r="6" spans="1:12" s="48" customFormat="1" hidden="1">
      <c r="A6" s="503"/>
      <c r="B6" s="503"/>
      <c r="C6" s="503"/>
      <c r="D6" s="503"/>
      <c r="F6" s="728"/>
      <c r="G6" s="729"/>
      <c r="H6" s="729"/>
      <c r="I6" s="505"/>
      <c r="J6" s="504">
        <v>2012</v>
      </c>
      <c r="K6" s="505"/>
      <c r="L6" s="504">
        <v>2011</v>
      </c>
    </row>
    <row r="7" spans="1:12" s="36" customFormat="1">
      <c r="E7" s="502" t="s">
        <v>115</v>
      </c>
      <c r="F7" s="730" t="s">
        <v>384</v>
      </c>
      <c r="G7" s="730"/>
      <c r="H7" s="730"/>
      <c r="I7" s="506"/>
      <c r="J7" s="506"/>
      <c r="K7" s="506"/>
      <c r="L7" s="506"/>
    </row>
    <row r="9" spans="1:12">
      <c r="A9" s="225" t="s">
        <v>388</v>
      </c>
      <c r="E9" s="127"/>
      <c r="F9" s="13">
        <v>2420478</v>
      </c>
      <c r="G9" s="13"/>
      <c r="H9" s="13">
        <v>1318956</v>
      </c>
      <c r="I9" s="13"/>
      <c r="K9" s="13"/>
    </row>
    <row r="10" spans="1:12">
      <c r="A10" s="25"/>
      <c r="E10" s="127"/>
      <c r="F10" s="7"/>
      <c r="G10" s="13"/>
      <c r="H10" s="507"/>
      <c r="I10" s="13"/>
      <c r="K10" s="13"/>
      <c r="L10" s="507"/>
    </row>
    <row r="11" spans="1:12">
      <c r="A11" s="25"/>
      <c r="F11" s="13"/>
      <c r="H11" s="13"/>
      <c r="J11" s="13"/>
      <c r="L11" s="13"/>
    </row>
    <row r="12" spans="1:12" s="509" customFormat="1">
      <c r="A12" s="25" t="s">
        <v>357</v>
      </c>
      <c r="B12" s="510"/>
      <c r="H12" s="13"/>
    </row>
    <row r="13" spans="1:12" s="509" customFormat="1">
      <c r="A13" s="25" t="s">
        <v>358</v>
      </c>
      <c r="B13" s="510"/>
      <c r="F13" s="509">
        <v>0</v>
      </c>
      <c r="H13" s="13">
        <v>370093</v>
      </c>
    </row>
    <row r="14" spans="1:12" s="509" customFormat="1">
      <c r="A14" s="508"/>
      <c r="B14" s="510"/>
      <c r="H14" s="13"/>
    </row>
    <row r="15" spans="1:12">
      <c r="A15" s="25" t="s">
        <v>488</v>
      </c>
      <c r="F15" s="7">
        <v>80038</v>
      </c>
      <c r="H15" s="7">
        <v>1098101</v>
      </c>
      <c r="J15" s="7">
        <v>-457857</v>
      </c>
      <c r="L15" s="7" t="e">
        <v>#REF!</v>
      </c>
    </row>
    <row r="16" spans="1:12" s="509" customFormat="1">
      <c r="A16" s="508"/>
      <c r="B16" s="510"/>
      <c r="H16" s="13"/>
    </row>
    <row r="17" spans="1:13" ht="12.75" thickBot="1">
      <c r="A17" s="267" t="s">
        <v>387</v>
      </c>
      <c r="B17" s="509"/>
      <c r="C17" s="509"/>
      <c r="D17" s="509"/>
      <c r="E17" s="509"/>
      <c r="F17" s="132">
        <v>2500516</v>
      </c>
      <c r="G17" s="509"/>
      <c r="H17" s="132">
        <v>2787150</v>
      </c>
      <c r="J17" s="132">
        <v>-457857</v>
      </c>
      <c r="K17" s="509"/>
      <c r="L17" s="132" t="e">
        <v>#REF!</v>
      </c>
    </row>
    <row r="18" spans="1:13" ht="12.75" thickTop="1">
      <c r="A18" s="25"/>
      <c r="J18" s="18"/>
    </row>
    <row r="19" spans="1:13">
      <c r="A19" s="220"/>
      <c r="B19" s="221"/>
      <c r="C19" s="221"/>
      <c r="D19" s="221"/>
      <c r="E19" s="221"/>
      <c r="F19" s="222"/>
      <c r="G19" s="221"/>
      <c r="H19" s="221"/>
    </row>
    <row r="20" spans="1:13" s="201" customFormat="1">
      <c r="A20" s="201" t="s">
        <v>495</v>
      </c>
      <c r="E20" s="223"/>
      <c r="F20" s="13"/>
      <c r="H20" s="13"/>
      <c r="I20" s="13"/>
      <c r="J20" s="13"/>
      <c r="K20" s="13"/>
      <c r="L20" s="13"/>
      <c r="M20" s="13"/>
    </row>
    <row r="21" spans="1:13" s="3" customFormat="1">
      <c r="F21" s="6"/>
      <c r="G21" s="7"/>
      <c r="I21" s="13"/>
    </row>
    <row r="22" spans="1:13" s="3" customFormat="1">
      <c r="F22" s="6"/>
      <c r="G22" s="13"/>
      <c r="I22" s="13"/>
    </row>
    <row r="23" spans="1:13" s="201" customFormat="1">
      <c r="F23" s="223"/>
      <c r="G23" s="13"/>
      <c r="I23" s="13"/>
      <c r="J23" s="13"/>
      <c r="K23" s="13"/>
      <c r="L23" s="13"/>
      <c r="M23" s="13"/>
    </row>
    <row r="24" spans="1:13" s="201" customFormat="1">
      <c r="F24" s="223"/>
      <c r="G24" s="13"/>
      <c r="I24" s="13"/>
      <c r="J24" s="13"/>
      <c r="K24" s="13"/>
      <c r="L24" s="13"/>
      <c r="M24" s="13"/>
    </row>
    <row r="25" spans="1:13" s="201" customFormat="1">
      <c r="A25" s="33" t="s">
        <v>131</v>
      </c>
      <c r="C25" s="200"/>
      <c r="D25" s="200"/>
      <c r="E25" s="200"/>
      <c r="F25" s="200"/>
      <c r="G25" s="200"/>
      <c r="H25" s="193"/>
      <c r="J25" s="13"/>
      <c r="K25" s="13"/>
      <c r="L25" s="13"/>
      <c r="M25" s="13"/>
    </row>
    <row r="26" spans="1:13" s="201" customFormat="1">
      <c r="A26" s="33" t="s">
        <v>132</v>
      </c>
      <c r="C26" s="200"/>
      <c r="D26" s="200"/>
      <c r="E26" s="200"/>
      <c r="F26" s="200"/>
      <c r="G26" s="200"/>
      <c r="H26" s="193"/>
      <c r="J26" s="13"/>
      <c r="K26" s="13"/>
      <c r="L26" s="13"/>
      <c r="M26" s="13"/>
    </row>
    <row r="27" spans="1:13" s="201" customFormat="1">
      <c r="A27" s="213"/>
      <c r="B27" s="213"/>
      <c r="C27" s="213"/>
      <c r="D27" s="213"/>
      <c r="E27" s="200"/>
      <c r="F27" s="200"/>
      <c r="G27" s="200"/>
      <c r="H27" s="200"/>
      <c r="I27" s="200"/>
      <c r="J27" s="13"/>
      <c r="K27" s="13"/>
      <c r="L27" s="13"/>
      <c r="M27" s="13"/>
    </row>
    <row r="28" spans="1:13" s="201" customFormat="1">
      <c r="A28" s="213"/>
      <c r="B28" s="213"/>
      <c r="C28" s="213"/>
      <c r="D28" s="213"/>
      <c r="E28" s="200"/>
      <c r="F28" s="200"/>
      <c r="G28" s="200"/>
      <c r="H28" s="200"/>
      <c r="I28" s="200"/>
      <c r="J28" s="13"/>
      <c r="K28" s="13"/>
      <c r="L28" s="13"/>
      <c r="M28" s="13"/>
    </row>
    <row r="29" spans="1:13" s="201" customFormat="1">
      <c r="E29" s="193"/>
      <c r="F29" s="193"/>
      <c r="G29" s="193"/>
      <c r="H29" s="193"/>
      <c r="I29" s="193"/>
      <c r="J29" s="13"/>
      <c r="K29" s="13"/>
      <c r="L29" s="13"/>
      <c r="M29" s="13"/>
    </row>
    <row r="30" spans="1:13" s="201" customFormat="1">
      <c r="E30" s="193"/>
      <c r="F30" s="193"/>
      <c r="G30" s="193"/>
      <c r="H30" s="193"/>
      <c r="I30" s="193"/>
      <c r="J30" s="13"/>
      <c r="K30" s="13"/>
      <c r="L30" s="13"/>
      <c r="M30" s="13"/>
    </row>
    <row r="31" spans="1:13" s="201" customFormat="1">
      <c r="J31" s="13"/>
      <c r="K31" s="13"/>
      <c r="L31" s="13"/>
      <c r="M31" s="13"/>
    </row>
    <row r="32" spans="1:13" s="217" customFormat="1">
      <c r="A32" s="33" t="s">
        <v>133</v>
      </c>
      <c r="B32" s="206"/>
      <c r="C32" s="206"/>
      <c r="D32" s="206"/>
      <c r="E32" s="206"/>
      <c r="F32" s="216"/>
      <c r="G32" s="206"/>
      <c r="H32" s="206"/>
      <c r="I32" s="206"/>
      <c r="J32" s="13"/>
      <c r="K32" s="13"/>
      <c r="L32" s="13"/>
      <c r="M32" s="13"/>
    </row>
    <row r="33" spans="1:10" s="228" customFormat="1">
      <c r="E33" s="218"/>
      <c r="F33" s="229"/>
      <c r="H33" s="229"/>
    </row>
    <row r="34" spans="1:10" s="205" customFormat="1">
      <c r="E34" s="218"/>
      <c r="F34" s="165"/>
      <c r="H34" s="165"/>
    </row>
    <row r="35" spans="1:10" s="205" customFormat="1">
      <c r="A35" s="210"/>
      <c r="E35" s="218"/>
      <c r="F35" s="165"/>
      <c r="H35" s="165"/>
    </row>
    <row r="36" spans="1:10" s="205" customFormat="1">
      <c r="A36" s="210"/>
      <c r="E36" s="218"/>
      <c r="F36" s="165"/>
      <c r="H36" s="165"/>
    </row>
    <row r="37" spans="1:10" s="205" customFormat="1">
      <c r="A37" s="210"/>
      <c r="E37" s="218"/>
      <c r="F37" s="165"/>
      <c r="H37" s="165"/>
      <c r="I37" s="165"/>
      <c r="J37" s="165"/>
    </row>
    <row r="63" spans="3:3">
      <c r="C63" s="7" t="s">
        <v>268</v>
      </c>
    </row>
  </sheetData>
  <mergeCells count="3">
    <mergeCell ref="F7:H7"/>
    <mergeCell ref="F4:H4"/>
    <mergeCell ref="F6:H6"/>
  </mergeCells>
  <phoneticPr fontId="68" type="noConversion"/>
  <printOptions horizontalCentered="1"/>
  <pageMargins left="0.75" right="0.5" top="0.5" bottom="0.25" header="0" footer="0"/>
  <pageSetup paperSize="9" orientation="portrait" r:id="rId1"/>
  <headerFooter alignWithMargins="0">
    <oddFooter>&amp;C4 of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sheetPr>
  <dimension ref="A1:GV55"/>
  <sheetViews>
    <sheetView view="pageBreakPreview" topLeftCell="A33" zoomScaleSheetLayoutView="100" workbookViewId="0">
      <selection activeCell="F55" sqref="F55"/>
    </sheetView>
  </sheetViews>
  <sheetFormatPr defaultRowHeight="12"/>
  <cols>
    <col min="1" max="1" width="5.125" style="84" customWidth="1"/>
    <col min="2" max="2" width="3.625" style="81" customWidth="1"/>
    <col min="3" max="3" width="41.625" style="81" customWidth="1"/>
    <col min="4" max="5" width="5.625" style="81" customWidth="1"/>
    <col min="6" max="6" width="10.375" style="81" customWidth="1"/>
    <col min="7" max="7" width="1.625" style="81" customWidth="1"/>
    <col min="8" max="8" width="10.375" style="81" customWidth="1"/>
    <col min="9" max="16384" width="9" style="81"/>
  </cols>
  <sheetData>
    <row r="1" spans="1:8">
      <c r="A1" s="2" t="s">
        <v>114</v>
      </c>
      <c r="B1" s="79"/>
      <c r="C1" s="79"/>
      <c r="D1" s="79"/>
      <c r="E1" s="79"/>
      <c r="F1" s="80"/>
      <c r="H1" s="80"/>
    </row>
    <row r="2" spans="1:8" ht="12" customHeight="1">
      <c r="A2" s="82" t="s">
        <v>380</v>
      </c>
      <c r="B2" s="82"/>
      <c r="C2" s="82"/>
      <c r="D2" s="82"/>
      <c r="E2" s="79"/>
      <c r="F2" s="80"/>
      <c r="H2" s="80"/>
    </row>
    <row r="3" spans="1:8" s="84" customFormat="1" ht="12" customHeight="1">
      <c r="A3" s="82" t="s">
        <v>474</v>
      </c>
      <c r="B3" s="82"/>
      <c r="C3" s="82"/>
      <c r="D3" s="82"/>
      <c r="E3" s="79"/>
      <c r="F3" s="83"/>
      <c r="G3" s="81"/>
      <c r="H3" s="83"/>
    </row>
    <row r="4" spans="1:8" s="84" customFormat="1" ht="12" customHeight="1">
      <c r="A4" s="82"/>
      <c r="B4" s="82"/>
      <c r="C4" s="82"/>
      <c r="D4" s="82"/>
      <c r="E4" s="79"/>
      <c r="F4" s="633" t="s">
        <v>454</v>
      </c>
      <c r="G4" s="550"/>
      <c r="H4" s="633" t="s">
        <v>382</v>
      </c>
    </row>
    <row r="5" spans="1:8" s="84" customFormat="1" ht="12" hidden="1" customHeight="1">
      <c r="A5" s="82"/>
      <c r="B5" s="82"/>
      <c r="C5" s="82"/>
      <c r="D5" s="82"/>
      <c r="E5" s="79"/>
      <c r="F5" s="728"/>
      <c r="G5" s="729"/>
      <c r="H5" s="729"/>
    </row>
    <row r="6" spans="1:8" s="48" customFormat="1">
      <c r="A6" s="503"/>
      <c r="B6" s="503"/>
      <c r="C6" s="503"/>
      <c r="D6" s="503"/>
      <c r="E6" s="502" t="s">
        <v>115</v>
      </c>
      <c r="F6" s="730" t="s">
        <v>384</v>
      </c>
      <c r="G6" s="730"/>
      <c r="H6" s="730"/>
    </row>
    <row r="7" spans="1:8" s="36" customFormat="1">
      <c r="F7" s="730"/>
      <c r="G7" s="730"/>
      <c r="H7" s="730"/>
    </row>
    <row r="8" spans="1:8" s="36" customFormat="1" ht="8.25" customHeight="1">
      <c r="A8" s="34"/>
      <c r="B8" s="34"/>
      <c r="C8" s="34"/>
      <c r="D8" s="34"/>
      <c r="F8" s="499"/>
      <c r="G8" s="499"/>
      <c r="H8" s="500"/>
    </row>
    <row r="9" spans="1:8">
      <c r="A9" s="511" t="s">
        <v>256</v>
      </c>
      <c r="B9" s="83"/>
      <c r="C9" s="83"/>
      <c r="D9" s="83"/>
      <c r="E9" s="84"/>
      <c r="F9" s="512">
        <v>2569625</v>
      </c>
      <c r="G9" s="84"/>
      <c r="H9" s="512">
        <v>6507546</v>
      </c>
    </row>
    <row r="10" spans="1:8" s="601" customFormat="1">
      <c r="A10" s="334" t="s">
        <v>422</v>
      </c>
      <c r="B10" s="83"/>
      <c r="C10" s="83"/>
      <c r="D10" s="83"/>
      <c r="E10" s="565"/>
      <c r="F10" s="512"/>
      <c r="G10" s="565"/>
      <c r="H10" s="512"/>
    </row>
    <row r="11" spans="1:8" s="84" customFormat="1">
      <c r="A11" s="9"/>
      <c r="B11" s="83"/>
      <c r="C11" s="83"/>
      <c r="D11" s="83"/>
      <c r="F11" s="513"/>
      <c r="G11" s="514"/>
      <c r="H11" s="515"/>
    </row>
    <row r="12" spans="1:8" s="84" customFormat="1">
      <c r="A12" s="9" t="s">
        <v>389</v>
      </c>
      <c r="C12" s="83"/>
      <c r="D12" s="83"/>
      <c r="F12" s="145">
        <v>0</v>
      </c>
      <c r="G12" s="514"/>
      <c r="H12" s="516">
        <v>0</v>
      </c>
    </row>
    <row r="13" spans="1:8" s="84" customFormat="1">
      <c r="A13" s="150"/>
      <c r="B13" s="83"/>
      <c r="C13" s="83"/>
      <c r="D13" s="83"/>
      <c r="F13" s="145"/>
      <c r="H13" s="517"/>
    </row>
    <row r="14" spans="1:8" s="84" customFormat="1">
      <c r="A14" s="9"/>
      <c r="B14" s="83"/>
      <c r="C14" s="83"/>
      <c r="D14" s="83"/>
      <c r="F14" s="519"/>
      <c r="H14" s="519"/>
    </row>
    <row r="15" spans="1:8" s="84" customFormat="1">
      <c r="A15" s="9" t="s">
        <v>421</v>
      </c>
      <c r="B15" s="483"/>
      <c r="C15" s="150"/>
      <c r="D15" s="150"/>
      <c r="F15" s="146">
        <v>0</v>
      </c>
      <c r="H15" s="520">
        <v>-2840615</v>
      </c>
    </row>
    <row r="16" spans="1:8" s="84" customFormat="1">
      <c r="A16" s="150"/>
      <c r="B16" s="483"/>
      <c r="C16" s="483"/>
      <c r="D16" s="483"/>
      <c r="F16" s="148">
        <v>0</v>
      </c>
      <c r="H16" s="148">
        <v>-2840615</v>
      </c>
    </row>
    <row r="17" spans="1:204" s="84" customFormat="1">
      <c r="B17" s="83"/>
      <c r="C17" s="83"/>
      <c r="D17" s="83"/>
      <c r="F17" s="148"/>
      <c r="H17" s="148"/>
    </row>
    <row r="18" spans="1:204" s="84" customFormat="1">
      <c r="A18" s="607" t="s">
        <v>390</v>
      </c>
      <c r="B18" s="608"/>
    </row>
    <row r="19" spans="1:204" s="84" customFormat="1">
      <c r="A19" s="609" t="s">
        <v>391</v>
      </c>
      <c r="B19" s="608"/>
      <c r="F19" s="151"/>
      <c r="H19" s="151"/>
    </row>
    <row r="20" spans="1:204" s="84" customFormat="1">
      <c r="A20" s="610" t="s">
        <v>392</v>
      </c>
      <c r="B20" s="608" t="s">
        <v>393</v>
      </c>
      <c r="F20" s="399">
        <v>0</v>
      </c>
      <c r="H20" s="399">
        <v>237958</v>
      </c>
    </row>
    <row r="21" spans="1:204" s="565" customFormat="1">
      <c r="A21" s="610" t="s">
        <v>392</v>
      </c>
      <c r="B21" s="608" t="s">
        <v>394</v>
      </c>
      <c r="F21" s="402">
        <v>0</v>
      </c>
      <c r="H21" s="402">
        <v>0</v>
      </c>
    </row>
    <row r="22" spans="1:204" s="565" customFormat="1">
      <c r="A22" s="150"/>
      <c r="F22" s="151">
        <v>0</v>
      </c>
      <c r="H22" s="151">
        <v>237958</v>
      </c>
    </row>
    <row r="23" spans="1:204">
      <c r="A23" s="483"/>
      <c r="B23" s="83"/>
      <c r="C23" s="521"/>
      <c r="D23" s="521"/>
      <c r="F23" s="143"/>
      <c r="G23" s="84"/>
      <c r="H23" s="143"/>
      <c r="GT23" s="152"/>
    </row>
    <row r="24" spans="1:204">
      <c r="A24" s="153" t="s">
        <v>491</v>
      </c>
      <c r="B24" s="83"/>
      <c r="C24" s="83"/>
      <c r="D24" s="83"/>
      <c r="F24" s="605"/>
      <c r="G24" s="84"/>
      <c r="H24" s="605"/>
      <c r="GT24" s="152"/>
    </row>
    <row r="25" spans="1:204">
      <c r="A25" s="155" t="s">
        <v>257</v>
      </c>
      <c r="B25" s="83"/>
      <c r="C25" s="83"/>
      <c r="D25" s="83"/>
      <c r="E25" s="522">
        <v>6.2999999999999989</v>
      </c>
      <c r="F25" s="401">
        <v>-781416</v>
      </c>
      <c r="G25" s="84"/>
      <c r="H25" s="518">
        <v>-1993201</v>
      </c>
      <c r="GV25" s="152" t="s">
        <v>161</v>
      </c>
    </row>
    <row r="26" spans="1:204">
      <c r="A26" s="87"/>
      <c r="B26" s="83"/>
      <c r="C26" s="83"/>
      <c r="D26" s="83"/>
      <c r="E26" s="87"/>
      <c r="F26" s="606"/>
      <c r="G26" s="84"/>
      <c r="H26" s="606"/>
    </row>
    <row r="27" spans="1:204">
      <c r="A27" s="31" t="s">
        <v>386</v>
      </c>
      <c r="F27" s="14">
        <v>17504</v>
      </c>
      <c r="G27" s="13"/>
      <c r="H27" s="14">
        <v>1250538</v>
      </c>
    </row>
    <row r="28" spans="1:204" s="87" customFormat="1">
      <c r="A28" s="84"/>
      <c r="B28" s="81"/>
      <c r="C28" s="81"/>
      <c r="D28" s="81"/>
      <c r="E28" s="81"/>
      <c r="F28" s="14"/>
      <c r="G28" s="13"/>
      <c r="H28" s="14"/>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row>
    <row r="29" spans="1:204">
      <c r="A29" s="84" t="s">
        <v>345</v>
      </c>
      <c r="F29" s="14">
        <v>62534</v>
      </c>
      <c r="G29" s="13"/>
      <c r="H29" s="14">
        <v>-152437</v>
      </c>
    </row>
    <row r="30" spans="1:204">
      <c r="F30" s="16"/>
      <c r="G30" s="13"/>
      <c r="H30" s="16"/>
    </row>
    <row r="31" spans="1:204">
      <c r="A31" s="511" t="s">
        <v>437</v>
      </c>
      <c r="F31" s="161">
        <v>-701378</v>
      </c>
      <c r="G31" s="84"/>
      <c r="H31" s="161">
        <v>-895100</v>
      </c>
    </row>
    <row r="32" spans="1:204" s="601" customFormat="1">
      <c r="A32" s="565"/>
      <c r="F32" s="161"/>
      <c r="G32" s="565"/>
      <c r="H32" s="161"/>
    </row>
    <row r="33" spans="1:202" s="601" customFormat="1">
      <c r="A33" s="608" t="s">
        <v>395</v>
      </c>
      <c r="B33" s="391"/>
      <c r="C33" s="392"/>
      <c r="F33" s="161"/>
      <c r="G33" s="565"/>
      <c r="H33" s="161"/>
    </row>
    <row r="34" spans="1:202" s="601" customFormat="1">
      <c r="A34" s="609" t="s">
        <v>396</v>
      </c>
      <c r="B34" s="391"/>
      <c r="C34" s="392"/>
      <c r="F34" s="161"/>
      <c r="G34" s="565"/>
      <c r="H34" s="161"/>
    </row>
    <row r="35" spans="1:202" s="601" customFormat="1">
      <c r="A35" s="153" t="s">
        <v>397</v>
      </c>
      <c r="B35" s="391"/>
      <c r="C35" s="392"/>
      <c r="F35" s="161">
        <v>0</v>
      </c>
      <c r="G35" s="565"/>
      <c r="H35" s="161">
        <v>0</v>
      </c>
    </row>
    <row r="36" spans="1:202" s="601" customFormat="1">
      <c r="A36" s="565"/>
      <c r="F36" s="161"/>
      <c r="G36" s="565"/>
      <c r="H36" s="161"/>
    </row>
    <row r="37" spans="1:202">
      <c r="F37" s="84"/>
      <c r="G37" s="84"/>
      <c r="H37" s="84"/>
    </row>
    <row r="38" spans="1:202" ht="12.75" thickBot="1">
      <c r="A38" s="79" t="s">
        <v>166</v>
      </c>
      <c r="B38" s="79"/>
      <c r="C38" s="79"/>
      <c r="D38" s="79"/>
      <c r="E38" s="87"/>
      <c r="F38" s="164">
        <v>1868247</v>
      </c>
      <c r="G38" s="84"/>
      <c r="H38" s="164">
        <v>3009789</v>
      </c>
    </row>
    <row r="39" spans="1:202" ht="12.75" thickTop="1">
      <c r="A39" s="334" t="s">
        <v>494</v>
      </c>
      <c r="B39" s="86"/>
      <c r="C39" s="86"/>
      <c r="D39" s="86"/>
      <c r="E39" s="86"/>
      <c r="F39" s="86"/>
      <c r="G39" s="84"/>
      <c r="H39" s="86"/>
    </row>
    <row r="40" spans="1:202" s="87" customFormat="1">
      <c r="A40" s="86"/>
      <c r="B40" s="86"/>
      <c r="C40" s="86"/>
      <c r="D40" s="86"/>
      <c r="E40" s="86"/>
      <c r="F40" s="88"/>
      <c r="G40" s="84"/>
      <c r="H40" s="86"/>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row>
    <row r="41" spans="1:202" s="87" customFormat="1">
      <c r="A41" s="201" t="s">
        <v>495</v>
      </c>
      <c r="B41" s="3"/>
      <c r="C41" s="3"/>
      <c r="D41" s="3"/>
      <c r="E41" s="6"/>
      <c r="F41" s="13"/>
      <c r="G41" s="3"/>
      <c r="H41" s="13"/>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row>
    <row r="42" spans="1:202" s="87" customFormat="1">
      <c r="A42" s="3"/>
      <c r="B42" s="3"/>
      <c r="C42" s="3"/>
      <c r="D42" s="3"/>
      <c r="E42" s="3"/>
      <c r="F42" s="6"/>
      <c r="G42" s="7"/>
      <c r="H42" s="3"/>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row>
    <row r="43" spans="1:202" s="3" customFormat="1">
      <c r="F43" s="6"/>
      <c r="G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row>
    <row r="44" spans="1:202" s="3" customFormat="1">
      <c r="A44" s="201"/>
      <c r="B44" s="201"/>
      <c r="C44" s="201"/>
      <c r="D44" s="201"/>
      <c r="E44" s="201"/>
      <c r="F44" s="223"/>
      <c r="G44" s="13"/>
      <c r="H44" s="201"/>
    </row>
    <row r="45" spans="1:202" s="3" customFormat="1">
      <c r="A45" s="201"/>
      <c r="B45" s="201"/>
      <c r="C45" s="201"/>
      <c r="D45" s="201"/>
      <c r="E45" s="201"/>
      <c r="F45" s="223"/>
      <c r="G45" s="13"/>
      <c r="H45" s="201"/>
    </row>
    <row r="46" spans="1:202" s="201" customFormat="1">
      <c r="A46" s="33" t="s">
        <v>131</v>
      </c>
      <c r="C46" s="200"/>
      <c r="D46" s="200"/>
      <c r="E46" s="200"/>
      <c r="F46" s="200"/>
      <c r="G46" s="200"/>
      <c r="H46" s="193"/>
    </row>
    <row r="47" spans="1:202" s="201" customFormat="1">
      <c r="A47" s="33" t="s">
        <v>132</v>
      </c>
      <c r="C47" s="200"/>
      <c r="D47" s="200"/>
      <c r="E47" s="200"/>
      <c r="F47" s="200"/>
      <c r="G47" s="200"/>
      <c r="H47" s="193"/>
    </row>
    <row r="48" spans="1:202" s="201" customFormat="1">
      <c r="A48" s="213"/>
      <c r="B48" s="213"/>
      <c r="C48" s="213"/>
      <c r="D48" s="213"/>
      <c r="E48" s="200"/>
      <c r="F48" s="200"/>
      <c r="G48" s="200"/>
      <c r="H48" s="200"/>
    </row>
    <row r="49" spans="1:8" s="201" customFormat="1">
      <c r="A49" s="213"/>
      <c r="B49" s="213"/>
      <c r="C49" s="213"/>
      <c r="D49" s="213"/>
      <c r="E49" s="200"/>
      <c r="F49" s="200"/>
      <c r="G49" s="200"/>
      <c r="H49" s="200"/>
    </row>
    <row r="50" spans="1:8" s="201" customFormat="1">
      <c r="E50" s="193"/>
      <c r="F50" s="193"/>
      <c r="G50" s="193"/>
      <c r="H50" s="193"/>
    </row>
    <row r="51" spans="1:8" s="201" customFormat="1">
      <c r="E51" s="193"/>
      <c r="F51" s="193"/>
      <c r="G51" s="193"/>
      <c r="H51" s="193"/>
    </row>
    <row r="52" spans="1:8" s="201" customFormat="1"/>
    <row r="53" spans="1:8" s="201" customFormat="1">
      <c r="A53" s="33" t="s">
        <v>133</v>
      </c>
      <c r="B53" s="206"/>
      <c r="C53" s="206"/>
      <c r="D53" s="206"/>
      <c r="E53" s="206"/>
      <c r="F53" s="216"/>
      <c r="G53" s="206"/>
      <c r="H53" s="206"/>
    </row>
    <row r="54" spans="1:8" s="201" customFormat="1">
      <c r="A54" s="84"/>
      <c r="B54" s="81"/>
      <c r="C54" s="81"/>
      <c r="D54" s="81"/>
      <c r="E54" s="81"/>
      <c r="F54" s="81"/>
      <c r="G54" s="81"/>
      <c r="H54" s="81"/>
    </row>
    <row r="55" spans="1:8" s="217" customFormat="1">
      <c r="A55" s="84"/>
      <c r="B55" s="81"/>
      <c r="C55" s="81"/>
      <c r="D55" s="81"/>
      <c r="E55" s="81"/>
      <c r="F55" s="81"/>
      <c r="G55" s="81"/>
      <c r="H55" s="81"/>
    </row>
  </sheetData>
  <mergeCells count="3">
    <mergeCell ref="F7:H7"/>
    <mergeCell ref="F6:H6"/>
    <mergeCell ref="F5:H5"/>
  </mergeCells>
  <phoneticPr fontId="0" type="noConversion"/>
  <printOptions horizontalCentered="1"/>
  <pageMargins left="0.75" right="0.5" top="0.5" bottom="0.25" header="0.5" footer="0.5"/>
  <pageSetup paperSize="9" fitToHeight="2" orientation="portrait" r:id="rId1"/>
  <headerFooter alignWithMargins="0">
    <oddFooter>&amp;C5 of 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A1:I30"/>
  <sheetViews>
    <sheetView view="pageBreakPreview" zoomScaleSheetLayoutView="100" workbookViewId="0">
      <selection activeCell="J27" sqref="J27:R27"/>
    </sheetView>
  </sheetViews>
  <sheetFormatPr defaultRowHeight="12"/>
  <cols>
    <col min="1" max="1" width="5.125" style="63" customWidth="1"/>
    <col min="2" max="2" width="3.625" style="63" customWidth="1"/>
    <col min="3" max="3" width="22.375" style="63" customWidth="1"/>
    <col min="4" max="4" width="5.625" style="65" customWidth="1"/>
    <col min="5" max="5" width="5.625" style="63" customWidth="1"/>
    <col min="6" max="6" width="14.625" style="63" customWidth="1"/>
    <col min="7" max="7" width="0.625" style="63" customWidth="1"/>
    <col min="8" max="8" width="15.125" style="70" customWidth="1"/>
    <col min="9" max="9" width="0.75" style="70" customWidth="1"/>
    <col min="10" max="16384" width="9" style="63"/>
  </cols>
  <sheetData>
    <row r="1" spans="1:9">
      <c r="A1" s="60" t="str">
        <f>'[46]Statement of FP'!$A$1</f>
        <v>NIT - STATE ENTERPRISE FUND</v>
      </c>
      <c r="B1" s="60"/>
      <c r="C1" s="60"/>
      <c r="D1" s="61"/>
      <c r="E1" s="60"/>
      <c r="F1" s="62"/>
      <c r="H1" s="64"/>
      <c r="I1" s="64"/>
    </row>
    <row r="2" spans="1:9">
      <c r="A2" s="60" t="s">
        <v>153</v>
      </c>
      <c r="B2" s="60"/>
      <c r="C2" s="60"/>
      <c r="D2" s="61"/>
      <c r="E2" s="60"/>
      <c r="F2" s="62"/>
      <c r="H2" s="64"/>
      <c r="I2" s="64"/>
    </row>
    <row r="3" spans="1:9">
      <c r="A3" s="37" t="s">
        <v>134</v>
      </c>
      <c r="B3" s="60"/>
      <c r="C3" s="60"/>
      <c r="D3" s="61"/>
      <c r="E3" s="60"/>
      <c r="F3" s="62"/>
      <c r="H3" s="64"/>
      <c r="I3" s="64"/>
    </row>
    <row r="4" spans="1:9">
      <c r="A4" s="60"/>
      <c r="B4" s="60"/>
      <c r="C4" s="60"/>
      <c r="D4" s="61"/>
      <c r="E4" s="60"/>
      <c r="F4" s="62"/>
      <c r="H4" s="39" t="s">
        <v>135</v>
      </c>
      <c r="I4" s="64"/>
    </row>
    <row r="5" spans="1:9" ht="12" customHeight="1">
      <c r="A5" s="60"/>
      <c r="B5" s="60"/>
      <c r="C5" s="60"/>
      <c r="D5" s="61"/>
      <c r="E5" s="732" t="s">
        <v>115</v>
      </c>
      <c r="F5" s="40"/>
      <c r="G5" s="40"/>
      <c r="H5" s="39" t="s">
        <v>136</v>
      </c>
      <c r="I5" s="40"/>
    </row>
    <row r="6" spans="1:9" ht="10.5" customHeight="1">
      <c r="A6" s="60"/>
      <c r="B6" s="60"/>
      <c r="C6" s="60"/>
      <c r="D6" s="61"/>
      <c r="E6" s="733"/>
      <c r="F6" s="41" t="s">
        <v>116</v>
      </c>
      <c r="G6" s="42"/>
      <c r="H6" s="41" t="s">
        <v>137</v>
      </c>
      <c r="I6" s="43"/>
    </row>
    <row r="7" spans="1:9">
      <c r="E7" s="733"/>
      <c r="F7" s="736" t="s">
        <v>138</v>
      </c>
      <c r="G7" s="736"/>
      <c r="H7" s="736"/>
      <c r="I7" s="44"/>
    </row>
    <row r="8" spans="1:9">
      <c r="D8" s="66"/>
      <c r="F8" s="67"/>
      <c r="H8" s="68"/>
      <c r="I8" s="68"/>
    </row>
    <row r="9" spans="1:9">
      <c r="A9" s="63" t="str">
        <f>'[46]Income Statement'!A36</f>
        <v>Net income for the period after taxation</v>
      </c>
      <c r="D9" s="66"/>
      <c r="F9" s="69">
        <f>'P&amp;L'!E46</f>
        <v>80038</v>
      </c>
      <c r="H9" s="69">
        <f>'P&amp;L'!G46</f>
        <v>1098101</v>
      </c>
      <c r="I9" s="69"/>
    </row>
    <row r="10" spans="1:9">
      <c r="D10" s="66"/>
      <c r="F10" s="69"/>
      <c r="I10" s="69"/>
    </row>
    <row r="11" spans="1:9">
      <c r="A11" s="60" t="s">
        <v>154</v>
      </c>
      <c r="D11" s="66"/>
      <c r="F11" s="67"/>
      <c r="I11" s="67"/>
    </row>
    <row r="12" spans="1:9">
      <c r="A12" s="63" t="s">
        <v>155</v>
      </c>
      <c r="D12" s="66"/>
      <c r="F12" s="67"/>
      <c r="I12" s="67"/>
    </row>
    <row r="13" spans="1:9">
      <c r="A13" s="63" t="s">
        <v>156</v>
      </c>
      <c r="E13" s="71">
        <v>3.1</v>
      </c>
      <c r="F13" s="56">
        <f>UHF!F25</f>
        <v>-781416</v>
      </c>
      <c r="H13" s="56">
        <v>4171605</v>
      </c>
      <c r="I13" s="56"/>
    </row>
    <row r="14" spans="1:9">
      <c r="E14" s="71"/>
      <c r="I14" s="63"/>
    </row>
    <row r="15" spans="1:9" ht="12.75" thickBot="1">
      <c r="A15" s="60" t="s">
        <v>157</v>
      </c>
      <c r="E15" s="71"/>
      <c r="F15" s="72">
        <f>F13+F9</f>
        <v>-701378</v>
      </c>
      <c r="H15" s="72">
        <f>H13+H9</f>
        <v>5269706</v>
      </c>
      <c r="I15" s="73"/>
    </row>
    <row r="16" spans="1:9" ht="12.75" thickTop="1">
      <c r="E16" s="71"/>
    </row>
    <row r="17" spans="1:9">
      <c r="E17" s="71"/>
    </row>
    <row r="18" spans="1:9">
      <c r="A18" s="36" t="s">
        <v>152</v>
      </c>
    </row>
    <row r="21" spans="1:9">
      <c r="F21" s="74"/>
    </row>
    <row r="22" spans="1:9">
      <c r="A22" s="734" t="s">
        <v>158</v>
      </c>
      <c r="B22" s="734"/>
      <c r="C22" s="734"/>
      <c r="D22" s="734"/>
      <c r="E22" s="734"/>
      <c r="F22" s="734"/>
      <c r="G22" s="734"/>
      <c r="H22" s="734"/>
      <c r="I22" s="75"/>
    </row>
    <row r="23" spans="1:9">
      <c r="A23" s="735" t="s">
        <v>159</v>
      </c>
      <c r="B23" s="735"/>
      <c r="C23" s="735"/>
      <c r="D23" s="735"/>
      <c r="E23" s="735"/>
      <c r="F23" s="735"/>
      <c r="G23" s="735"/>
      <c r="H23" s="735"/>
      <c r="I23" s="50"/>
    </row>
    <row r="24" spans="1:9">
      <c r="A24" s="76"/>
      <c r="B24" s="76"/>
      <c r="C24" s="77"/>
      <c r="D24" s="77"/>
      <c r="E24" s="77"/>
      <c r="F24" s="76"/>
      <c r="G24" s="76"/>
      <c r="H24" s="76"/>
      <c r="I24" s="76"/>
    </row>
    <row r="25" spans="1:9">
      <c r="A25" s="76"/>
      <c r="B25" s="76"/>
      <c r="C25" s="77"/>
      <c r="D25" s="77"/>
      <c r="E25" s="77"/>
      <c r="F25" s="76"/>
      <c r="G25" s="76"/>
      <c r="H25" s="76"/>
      <c r="I25" s="76"/>
    </row>
    <row r="26" spans="1:9">
      <c r="A26" s="76"/>
      <c r="B26" s="76"/>
      <c r="C26" s="77"/>
      <c r="D26" s="77"/>
      <c r="E26" s="77"/>
      <c r="F26" s="76"/>
      <c r="G26" s="76"/>
      <c r="H26" s="76"/>
      <c r="I26" s="76"/>
    </row>
    <row r="27" spans="1:9">
      <c r="A27" s="76"/>
      <c r="B27" s="76"/>
      <c r="C27" s="77"/>
      <c r="D27" s="77"/>
      <c r="E27" s="77"/>
      <c r="F27" s="76"/>
      <c r="G27" s="76"/>
      <c r="H27" s="76"/>
      <c r="I27" s="76"/>
    </row>
    <row r="28" spans="1:9">
      <c r="A28" s="76"/>
      <c r="B28" s="76"/>
      <c r="C28" s="77"/>
      <c r="D28" s="77"/>
      <c r="E28" s="77"/>
      <c r="F28" s="76"/>
      <c r="G28" s="76"/>
      <c r="H28" s="76"/>
      <c r="I28" s="76"/>
    </row>
    <row r="29" spans="1:9">
      <c r="A29" s="78"/>
      <c r="B29" s="76"/>
      <c r="C29" s="77"/>
      <c r="D29" s="77"/>
      <c r="E29" s="77"/>
      <c r="F29" s="76"/>
      <c r="G29" s="76"/>
      <c r="H29" s="76"/>
      <c r="I29" s="76"/>
    </row>
    <row r="30" spans="1:9">
      <c r="A30" s="78" t="s">
        <v>160</v>
      </c>
      <c r="B30" s="76"/>
      <c r="C30" s="77"/>
      <c r="D30" s="77"/>
      <c r="E30" s="77"/>
      <c r="F30" s="76"/>
      <c r="G30" s="76"/>
      <c r="H30" s="76"/>
      <c r="I30" s="76"/>
    </row>
  </sheetData>
  <mergeCells count="4">
    <mergeCell ref="E5:E7"/>
    <mergeCell ref="A22:H22"/>
    <mergeCell ref="A23:H23"/>
    <mergeCell ref="F7:H7"/>
  </mergeCells>
  <phoneticPr fontId="59" type="noConversion"/>
  <printOptions horizontalCentered="1"/>
  <pageMargins left="0.75" right="0.5" top="0.5" bottom="0.25" header="0.5" footer="0.36"/>
  <pageSetup paperSize="9" scale="80" orientation="portrait" r:id="rId1"/>
  <headerFooter alignWithMargins="0">
    <oddFooter>&amp;C3/9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4"/>
  </sheetPr>
  <dimension ref="A1:I124"/>
  <sheetViews>
    <sheetView view="pageBreakPreview" zoomScaleSheetLayoutView="100" workbookViewId="0">
      <selection activeCell="J27" sqref="J27:R27"/>
    </sheetView>
  </sheetViews>
  <sheetFormatPr defaultRowHeight="12"/>
  <cols>
    <col min="1" max="1" width="5.125" style="92" customWidth="1"/>
    <col min="2" max="2" width="3.625" style="92" customWidth="1"/>
    <col min="3" max="3" width="27.5" style="92" customWidth="1"/>
    <col min="4" max="4" width="5.625" style="99" customWidth="1"/>
    <col min="5" max="5" width="5.625" style="92" customWidth="1"/>
    <col min="6" max="6" width="14.625" style="92" customWidth="1"/>
    <col min="7" max="7" width="0.625" style="92" customWidth="1"/>
    <col min="8" max="8" width="14.875" style="109" customWidth="1"/>
    <col min="9" max="9" width="0.5" style="109" customWidth="1"/>
    <col min="10" max="16384" width="9" style="92"/>
  </cols>
  <sheetData>
    <row r="1" spans="1:9">
      <c r="A1" s="90" t="str">
        <f>'[46]Income Statement'!A1</f>
        <v>NIT - STATE ENTERPRISE FUND</v>
      </c>
      <c r="B1" s="90"/>
      <c r="C1" s="90"/>
      <c r="D1" s="91"/>
      <c r="E1" s="90"/>
      <c r="F1" s="90"/>
      <c r="H1" s="93"/>
      <c r="I1" s="93"/>
    </row>
    <row r="2" spans="1:9">
      <c r="A2" s="94" t="s">
        <v>167</v>
      </c>
      <c r="B2" s="90"/>
      <c r="C2" s="90"/>
      <c r="D2" s="91"/>
      <c r="E2" s="90"/>
      <c r="F2" s="90"/>
      <c r="H2" s="93"/>
      <c r="I2" s="93"/>
    </row>
    <row r="3" spans="1:9">
      <c r="A3" s="37" t="s">
        <v>168</v>
      </c>
      <c r="B3" s="90"/>
      <c r="C3" s="90"/>
      <c r="D3" s="91"/>
      <c r="E3" s="90"/>
      <c r="F3" s="90"/>
      <c r="H3" s="93"/>
      <c r="I3" s="93"/>
    </row>
    <row r="4" spans="1:9">
      <c r="A4" s="90"/>
      <c r="B4" s="90"/>
      <c r="C4" s="90"/>
      <c r="D4" s="91"/>
      <c r="E4" s="90"/>
      <c r="F4" s="90"/>
      <c r="H4" s="39" t="s">
        <v>135</v>
      </c>
      <c r="I4" s="93"/>
    </row>
    <row r="5" spans="1:9" ht="12" customHeight="1">
      <c r="A5" s="90"/>
      <c r="B5" s="90"/>
      <c r="C5" s="90"/>
      <c r="D5" s="91"/>
      <c r="E5" s="95"/>
      <c r="F5" s="40"/>
      <c r="G5" s="40"/>
      <c r="H5" s="39" t="s">
        <v>136</v>
      </c>
      <c r="I5" s="40"/>
    </row>
    <row r="6" spans="1:9">
      <c r="A6" s="90"/>
      <c r="B6" s="90"/>
      <c r="C6" s="90"/>
      <c r="D6" s="91"/>
      <c r="E6" s="96"/>
      <c r="F6" s="41" t="s">
        <v>116</v>
      </c>
      <c r="G6" s="42"/>
      <c r="H6" s="41" t="s">
        <v>137</v>
      </c>
      <c r="I6" s="43"/>
    </row>
    <row r="7" spans="1:9">
      <c r="D7" s="97"/>
      <c r="F7" s="736" t="s">
        <v>138</v>
      </c>
      <c r="G7" s="736"/>
      <c r="H7" s="736"/>
      <c r="I7" s="44"/>
    </row>
    <row r="8" spans="1:9">
      <c r="D8" s="97"/>
      <c r="F8" s="98"/>
      <c r="G8" s="98"/>
      <c r="H8" s="30"/>
      <c r="I8" s="98"/>
    </row>
    <row r="9" spans="1:9">
      <c r="A9" s="92" t="s">
        <v>169</v>
      </c>
      <c r="F9" s="100">
        <v>1225294</v>
      </c>
      <c r="H9" s="101">
        <v>0</v>
      </c>
      <c r="I9" s="101"/>
    </row>
    <row r="10" spans="1:9">
      <c r="F10" s="103"/>
      <c r="H10" s="101"/>
      <c r="I10" s="101"/>
    </row>
    <row r="11" spans="1:9">
      <c r="A11" s="92" t="s">
        <v>170</v>
      </c>
      <c r="F11" s="103">
        <f>ROUND(-196988.025*5.9,)</f>
        <v>-1162229</v>
      </c>
      <c r="H11" s="104">
        <v>0</v>
      </c>
      <c r="I11" s="104"/>
    </row>
    <row r="12" spans="1:9">
      <c r="F12" s="103"/>
      <c r="H12" s="104"/>
      <c r="I12" s="104"/>
    </row>
    <row r="13" spans="1:9" ht="12.75">
      <c r="A13" s="92" t="s">
        <v>165</v>
      </c>
      <c r="F13" s="105">
        <f>-260826.515*4.12</f>
        <v>-1074605.2418000002</v>
      </c>
      <c r="H13" s="101">
        <v>0</v>
      </c>
      <c r="I13" s="101"/>
    </row>
    <row r="14" spans="1:9">
      <c r="F14" s="103"/>
      <c r="H14" s="104"/>
      <c r="I14" s="104"/>
    </row>
    <row r="15" spans="1:9">
      <c r="A15" s="92" t="s">
        <v>171</v>
      </c>
      <c r="F15" s="103">
        <f>'P&amp;L'!E46</f>
        <v>80038</v>
      </c>
      <c r="H15" s="103">
        <v>1225294</v>
      </c>
      <c r="I15" s="103"/>
    </row>
    <row r="16" spans="1:9">
      <c r="F16" s="103"/>
      <c r="H16" s="92"/>
      <c r="I16" s="92"/>
    </row>
    <row r="17" spans="1:9" ht="12.75" thickBot="1">
      <c r="A17" s="106" t="s">
        <v>172</v>
      </c>
      <c r="B17" s="106"/>
      <c r="F17" s="107">
        <f>SUM(F9:F16)</f>
        <v>-931502.24180000019</v>
      </c>
      <c r="H17" s="108">
        <f>SUM(H9:H16)</f>
        <v>1225294</v>
      </c>
      <c r="I17" s="108"/>
    </row>
    <row r="18" spans="1:9" ht="12.75" thickTop="1">
      <c r="A18" s="90"/>
      <c r="B18" s="90"/>
      <c r="F18" s="100"/>
    </row>
    <row r="19" spans="1:9">
      <c r="A19" s="90" t="s">
        <v>173</v>
      </c>
      <c r="B19" s="90"/>
      <c r="F19" s="100"/>
    </row>
    <row r="20" spans="1:9">
      <c r="A20" s="90"/>
      <c r="B20" s="90"/>
      <c r="F20" s="100"/>
    </row>
    <row r="21" spans="1:9">
      <c r="A21" s="92" t="s">
        <v>174</v>
      </c>
      <c r="B21" s="90"/>
      <c r="F21" s="100">
        <f>'[47]Distribution Working'!C36*0</f>
        <v>0</v>
      </c>
      <c r="H21" s="103">
        <v>1109046</v>
      </c>
      <c r="I21" s="103"/>
    </row>
    <row r="22" spans="1:9">
      <c r="B22" s="90"/>
      <c r="F22" s="100"/>
      <c r="H22" s="110"/>
      <c r="I22" s="110"/>
    </row>
    <row r="23" spans="1:9">
      <c r="A23" s="92" t="s">
        <v>175</v>
      </c>
      <c r="B23" s="90"/>
      <c r="F23" s="100">
        <f>'[47]Distribution Working'!E36*0</f>
        <v>0</v>
      </c>
      <c r="H23" s="103">
        <v>116248</v>
      </c>
      <c r="I23" s="103"/>
    </row>
    <row r="24" spans="1:9">
      <c r="B24" s="90"/>
      <c r="F24" s="100"/>
      <c r="H24" s="110"/>
      <c r="I24" s="110"/>
    </row>
    <row r="25" spans="1:9" ht="12.75" thickBot="1">
      <c r="A25" s="90"/>
      <c r="B25" s="90"/>
      <c r="F25" s="111">
        <f>SUM(F21:F23)</f>
        <v>0</v>
      </c>
      <c r="H25" s="111">
        <f>SUM(H21:H23)</f>
        <v>1225294</v>
      </c>
      <c r="I25" s="111"/>
    </row>
    <row r="26" spans="1:9" ht="12.75" thickTop="1">
      <c r="A26" s="90"/>
      <c r="B26" s="90"/>
      <c r="F26" s="100"/>
    </row>
    <row r="27" spans="1:9">
      <c r="A27" s="36" t="s">
        <v>152</v>
      </c>
    </row>
    <row r="28" spans="1:9">
      <c r="F28" s="102"/>
    </row>
    <row r="29" spans="1:9">
      <c r="F29" s="102"/>
    </row>
    <row r="30" spans="1:9">
      <c r="F30" s="102"/>
    </row>
    <row r="31" spans="1:9">
      <c r="F31" s="102"/>
      <c r="H31" s="112"/>
      <c r="I31" s="112"/>
    </row>
    <row r="32" spans="1:9">
      <c r="A32" s="737" t="s">
        <v>176</v>
      </c>
      <c r="B32" s="737"/>
      <c r="C32" s="737"/>
      <c r="D32" s="737"/>
      <c r="E32" s="737"/>
      <c r="F32" s="737"/>
      <c r="G32" s="737"/>
      <c r="H32" s="737"/>
      <c r="I32" s="30"/>
    </row>
    <row r="33" spans="1:9">
      <c r="A33" s="738" t="s">
        <v>177</v>
      </c>
      <c r="B33" s="738"/>
      <c r="C33" s="738"/>
      <c r="D33" s="738"/>
      <c r="E33" s="738"/>
      <c r="F33" s="738"/>
      <c r="G33" s="738"/>
      <c r="H33" s="738"/>
      <c r="I33" s="113"/>
    </row>
    <row r="34" spans="1:9">
      <c r="A34" s="114"/>
      <c r="B34" s="114"/>
      <c r="C34" s="115"/>
      <c r="D34" s="115"/>
      <c r="E34" s="115"/>
      <c r="F34" s="114"/>
      <c r="G34" s="114"/>
      <c r="H34" s="114"/>
      <c r="I34" s="114"/>
    </row>
    <row r="35" spans="1:9">
      <c r="A35" s="114"/>
      <c r="B35" s="114"/>
      <c r="C35" s="115"/>
      <c r="D35" s="115"/>
      <c r="E35" s="115"/>
      <c r="F35" s="114"/>
      <c r="G35" s="114"/>
      <c r="H35" s="114"/>
      <c r="I35" s="114"/>
    </row>
    <row r="36" spans="1:9">
      <c r="A36" s="114"/>
      <c r="B36" s="114"/>
      <c r="C36" s="115"/>
      <c r="D36" s="115"/>
      <c r="E36" s="115"/>
      <c r="F36" s="114"/>
      <c r="G36" s="114"/>
      <c r="H36" s="114"/>
      <c r="I36" s="114"/>
    </row>
    <row r="37" spans="1:9">
      <c r="A37" s="114"/>
      <c r="B37" s="114"/>
      <c r="C37" s="115"/>
      <c r="D37" s="115"/>
      <c r="E37" s="115"/>
      <c r="F37" s="114"/>
      <c r="G37" s="114"/>
      <c r="H37" s="114"/>
      <c r="I37" s="114"/>
    </row>
    <row r="38" spans="1:9">
      <c r="A38" s="114"/>
      <c r="B38" s="114"/>
      <c r="C38" s="115"/>
      <c r="D38" s="115"/>
      <c r="E38" s="115"/>
      <c r="F38" s="114"/>
      <c r="G38" s="114"/>
      <c r="H38" s="114"/>
      <c r="I38" s="114"/>
    </row>
    <row r="39" spans="1:9">
      <c r="A39" s="116"/>
      <c r="B39" s="114"/>
      <c r="C39" s="115"/>
      <c r="D39" s="115"/>
      <c r="E39" s="115"/>
      <c r="F39" s="114"/>
      <c r="G39" s="114"/>
      <c r="H39" s="114"/>
      <c r="I39" s="114"/>
    </row>
    <row r="40" spans="1:9">
      <c r="A40" s="116" t="s">
        <v>178</v>
      </c>
      <c r="B40" s="114"/>
      <c r="C40" s="115"/>
      <c r="D40" s="115"/>
      <c r="E40" s="115"/>
      <c r="F40" s="114"/>
      <c r="G40" s="114"/>
      <c r="H40" s="114"/>
      <c r="I40" s="114"/>
    </row>
    <row r="44" spans="1:9">
      <c r="D44" s="95"/>
    </row>
    <row r="45" spans="1:9">
      <c r="D45" s="92"/>
    </row>
    <row r="46" spans="1:9">
      <c r="D46" s="92"/>
    </row>
    <row r="47" spans="1:9">
      <c r="D47" s="117"/>
    </row>
    <row r="48" spans="1:9">
      <c r="D48" s="117"/>
    </row>
    <row r="49" spans="4:4">
      <c r="D49" s="117"/>
    </row>
    <row r="85" spans="3:6">
      <c r="C85" s="92" t="s">
        <v>179</v>
      </c>
    </row>
    <row r="87" spans="3:6">
      <c r="F87" s="92">
        <f>SUM(F67:F86)</f>
        <v>0</v>
      </c>
    </row>
    <row r="121" spans="6:6">
      <c r="F121" s="92">
        <f>SUM(F107:F119)</f>
        <v>0</v>
      </c>
    </row>
    <row r="124" spans="6:6">
      <c r="F124" s="92">
        <f>F121</f>
        <v>0</v>
      </c>
    </row>
  </sheetData>
  <mergeCells count="3">
    <mergeCell ref="A32:H32"/>
    <mergeCell ref="A33:H33"/>
    <mergeCell ref="F7:H7"/>
  </mergeCells>
  <phoneticPr fontId="59" type="noConversion"/>
  <printOptions horizontalCentered="1"/>
  <pageMargins left="0.75" right="0.5" top="0.5" bottom="0.25" header="0.5" footer="0.36"/>
  <pageSetup paperSize="9" scale="71" orientation="portrait" r:id="rId1"/>
  <headerFooter alignWithMargins="0">
    <oddFooter>&amp;C5/9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4"/>
  </sheetPr>
  <dimension ref="A1:M72"/>
  <sheetViews>
    <sheetView topLeftCell="F32" workbookViewId="0">
      <selection activeCell="H47" sqref="H47"/>
    </sheetView>
  </sheetViews>
  <sheetFormatPr defaultRowHeight="15.75"/>
  <cols>
    <col min="7" max="7" width="55.125" bestFit="1" customWidth="1"/>
    <col min="8" max="9" width="16" bestFit="1" customWidth="1"/>
    <col min="11" max="12" width="16" bestFit="1" customWidth="1"/>
  </cols>
  <sheetData>
    <row r="1" spans="1:13">
      <c r="A1" t="s">
        <v>219</v>
      </c>
      <c r="B1" t="s">
        <v>220</v>
      </c>
      <c r="C1" t="s">
        <v>221</v>
      </c>
      <c r="D1" t="s">
        <v>222</v>
      </c>
      <c r="E1" t="s">
        <v>223</v>
      </c>
      <c r="F1">
        <v>1</v>
      </c>
      <c r="G1" t="s">
        <v>117</v>
      </c>
      <c r="H1" s="166">
        <v>25802846125.32</v>
      </c>
      <c r="J1" t="s">
        <v>224</v>
      </c>
      <c r="K1" s="166">
        <v>30125690957.150002</v>
      </c>
      <c r="L1" s="166">
        <v>30125690957.150002</v>
      </c>
      <c r="M1" t="s">
        <v>225</v>
      </c>
    </row>
    <row r="2" spans="1:13">
      <c r="A2" t="s">
        <v>219</v>
      </c>
      <c r="B2" t="s">
        <v>220</v>
      </c>
      <c r="C2" t="s">
        <v>221</v>
      </c>
      <c r="D2" t="s">
        <v>222</v>
      </c>
      <c r="E2" t="s">
        <v>223</v>
      </c>
      <c r="F2">
        <v>10101</v>
      </c>
      <c r="G2" t="s">
        <v>227</v>
      </c>
      <c r="H2" s="167">
        <v>707575</v>
      </c>
      <c r="J2" t="s">
        <v>224</v>
      </c>
      <c r="K2" s="166">
        <v>30125690957.150002</v>
      </c>
      <c r="L2" s="166">
        <v>30125690957.150002</v>
      </c>
      <c r="M2" t="s">
        <v>225</v>
      </c>
    </row>
    <row r="3" spans="1:13">
      <c r="A3" t="s">
        <v>219</v>
      </c>
      <c r="B3" t="s">
        <v>220</v>
      </c>
      <c r="C3" t="s">
        <v>221</v>
      </c>
      <c r="D3" t="s">
        <v>222</v>
      </c>
      <c r="E3" t="s">
        <v>223</v>
      </c>
      <c r="F3">
        <v>102</v>
      </c>
      <c r="G3" t="s">
        <v>231</v>
      </c>
      <c r="H3" s="166">
        <v>25802138550.32</v>
      </c>
      <c r="J3" t="s">
        <v>224</v>
      </c>
      <c r="K3" s="166">
        <v>30125690957.150002</v>
      </c>
      <c r="L3" s="166">
        <v>30125690957.150002</v>
      </c>
      <c r="M3" t="s">
        <v>225</v>
      </c>
    </row>
    <row r="4" spans="1:13">
      <c r="A4" t="s">
        <v>219</v>
      </c>
      <c r="B4" t="s">
        <v>220</v>
      </c>
      <c r="C4" t="s">
        <v>221</v>
      </c>
      <c r="D4" t="s">
        <v>222</v>
      </c>
      <c r="E4" t="s">
        <v>223</v>
      </c>
      <c r="F4">
        <v>102010102</v>
      </c>
      <c r="G4" t="s">
        <v>234</v>
      </c>
      <c r="H4" s="167">
        <v>18886073518.709999</v>
      </c>
      <c r="J4" t="s">
        <v>224</v>
      </c>
      <c r="K4" s="166">
        <v>30125690957.150002</v>
      </c>
      <c r="L4" s="166">
        <v>30125690957.150002</v>
      </c>
      <c r="M4" t="s">
        <v>225</v>
      </c>
    </row>
    <row r="5" spans="1:13">
      <c r="A5" t="s">
        <v>219</v>
      </c>
      <c r="B5" t="s">
        <v>220</v>
      </c>
      <c r="C5" t="s">
        <v>221</v>
      </c>
      <c r="D5" t="s">
        <v>222</v>
      </c>
      <c r="E5" t="s">
        <v>223</v>
      </c>
      <c r="F5">
        <v>1020101020101</v>
      </c>
      <c r="G5" t="s">
        <v>236</v>
      </c>
      <c r="H5" s="166">
        <v>10753268270.549999</v>
      </c>
      <c r="J5" t="s">
        <v>224</v>
      </c>
      <c r="K5" s="166">
        <v>30125690957.150002</v>
      </c>
      <c r="L5" s="166">
        <v>30125690957.150002</v>
      </c>
      <c r="M5" t="s">
        <v>225</v>
      </c>
    </row>
    <row r="6" spans="1:13">
      <c r="A6" t="s">
        <v>219</v>
      </c>
      <c r="B6" t="s">
        <v>220</v>
      </c>
      <c r="C6" t="s">
        <v>221</v>
      </c>
      <c r="D6" t="s">
        <v>222</v>
      </c>
      <c r="E6" t="s">
        <v>223</v>
      </c>
      <c r="F6">
        <v>1020101020102</v>
      </c>
      <c r="G6" t="s">
        <v>237</v>
      </c>
      <c r="H6" s="166">
        <v>8132805248.1599998</v>
      </c>
      <c r="J6" t="s">
        <v>224</v>
      </c>
      <c r="K6" s="166">
        <v>30125690957.150002</v>
      </c>
      <c r="L6" s="166">
        <v>30125690957.150002</v>
      </c>
      <c r="M6" t="s">
        <v>225</v>
      </c>
    </row>
    <row r="7" spans="1:13">
      <c r="A7" t="s">
        <v>219</v>
      </c>
      <c r="B7" t="s">
        <v>220</v>
      </c>
      <c r="C7" t="s">
        <v>221</v>
      </c>
      <c r="D7" t="s">
        <v>222</v>
      </c>
      <c r="E7" t="s">
        <v>223</v>
      </c>
      <c r="F7">
        <v>1020201</v>
      </c>
      <c r="G7" t="s">
        <v>239</v>
      </c>
      <c r="H7" s="167">
        <v>6735898773.79</v>
      </c>
      <c r="J7" t="s">
        <v>224</v>
      </c>
      <c r="K7" s="166">
        <v>30125690957.150002</v>
      </c>
      <c r="L7" s="166">
        <v>30125690957.150002</v>
      </c>
      <c r="M7" t="s">
        <v>225</v>
      </c>
    </row>
    <row r="8" spans="1:13">
      <c r="A8" t="s">
        <v>219</v>
      </c>
      <c r="B8" t="s">
        <v>220</v>
      </c>
      <c r="C8" t="s">
        <v>221</v>
      </c>
      <c r="D8" t="s">
        <v>222</v>
      </c>
      <c r="E8" t="s">
        <v>223</v>
      </c>
      <c r="F8">
        <v>1020201010136</v>
      </c>
      <c r="G8" t="s">
        <v>240</v>
      </c>
      <c r="H8" s="166">
        <v>787757274.33000004</v>
      </c>
      <c r="J8" t="s">
        <v>224</v>
      </c>
      <c r="K8" s="166">
        <v>30125690957.150002</v>
      </c>
      <c r="L8" s="166">
        <v>30125690957.150002</v>
      </c>
      <c r="M8" t="s">
        <v>225</v>
      </c>
    </row>
    <row r="9" spans="1:13">
      <c r="A9" t="s">
        <v>219</v>
      </c>
      <c r="B9" t="s">
        <v>220</v>
      </c>
      <c r="C9" t="s">
        <v>221</v>
      </c>
      <c r="D9" t="s">
        <v>222</v>
      </c>
      <c r="E9" t="s">
        <v>223</v>
      </c>
      <c r="F9">
        <v>1020201010137</v>
      </c>
      <c r="G9" t="s">
        <v>241</v>
      </c>
      <c r="H9" s="166">
        <v>1413641873.9400001</v>
      </c>
      <c r="J9" t="s">
        <v>224</v>
      </c>
      <c r="K9" s="166">
        <v>30125690957.150002</v>
      </c>
      <c r="L9" s="166">
        <v>30125690957.150002</v>
      </c>
      <c r="M9" t="s">
        <v>225</v>
      </c>
    </row>
    <row r="10" spans="1:13">
      <c r="A10" t="s">
        <v>219</v>
      </c>
      <c r="B10" t="s">
        <v>220</v>
      </c>
      <c r="C10" t="s">
        <v>221</v>
      </c>
      <c r="D10" t="s">
        <v>222</v>
      </c>
      <c r="E10" t="s">
        <v>223</v>
      </c>
      <c r="F10">
        <v>1020201010138</v>
      </c>
      <c r="G10" t="s">
        <v>242</v>
      </c>
      <c r="H10" s="166">
        <v>1309490555.05</v>
      </c>
      <c r="J10" t="s">
        <v>224</v>
      </c>
      <c r="K10" s="166">
        <v>30125690957.150002</v>
      </c>
      <c r="L10" s="166">
        <v>30125690957.150002</v>
      </c>
      <c r="M10" t="s">
        <v>225</v>
      </c>
    </row>
    <row r="11" spans="1:13">
      <c r="A11" t="s">
        <v>219</v>
      </c>
      <c r="B11" t="s">
        <v>220</v>
      </c>
      <c r="C11" t="s">
        <v>221</v>
      </c>
      <c r="D11" t="s">
        <v>222</v>
      </c>
      <c r="E11" t="s">
        <v>223</v>
      </c>
      <c r="F11">
        <v>1020201010139</v>
      </c>
      <c r="G11" t="s">
        <v>243</v>
      </c>
      <c r="I11" s="166">
        <v>49994519.229999997</v>
      </c>
      <c r="J11" t="s">
        <v>224</v>
      </c>
      <c r="K11" s="166">
        <v>30125690957.150002</v>
      </c>
      <c r="L11" s="166">
        <v>30125690957.150002</v>
      </c>
      <c r="M11" t="s">
        <v>225</v>
      </c>
    </row>
    <row r="12" spans="1:13">
      <c r="A12" t="s">
        <v>219</v>
      </c>
      <c r="B12" t="s">
        <v>220</v>
      </c>
      <c r="C12" t="s">
        <v>221</v>
      </c>
      <c r="D12" t="s">
        <v>222</v>
      </c>
      <c r="E12" t="s">
        <v>223</v>
      </c>
      <c r="F12">
        <v>1020201010140</v>
      </c>
      <c r="G12" t="s">
        <v>244</v>
      </c>
      <c r="H12" s="166">
        <v>2267972238.6999998</v>
      </c>
      <c r="J12" t="s">
        <v>224</v>
      </c>
      <c r="K12" s="166">
        <v>30125690957.150002</v>
      </c>
      <c r="L12" s="166">
        <v>30125690957.150002</v>
      </c>
      <c r="M12" t="s">
        <v>225</v>
      </c>
    </row>
    <row r="13" spans="1:13">
      <c r="A13" t="s">
        <v>219</v>
      </c>
      <c r="B13" t="s">
        <v>220</v>
      </c>
      <c r="C13" t="s">
        <v>221</v>
      </c>
      <c r="D13" t="s">
        <v>222</v>
      </c>
      <c r="E13" t="s">
        <v>223</v>
      </c>
      <c r="F13">
        <v>1020201010152</v>
      </c>
      <c r="G13" t="s">
        <v>245</v>
      </c>
      <c r="H13" s="166">
        <v>807031351</v>
      </c>
      <c r="J13" t="s">
        <v>224</v>
      </c>
      <c r="K13" s="166">
        <v>30125690957.150002</v>
      </c>
      <c r="L13" s="166">
        <v>30125690957.150002</v>
      </c>
      <c r="M13" t="s">
        <v>225</v>
      </c>
    </row>
    <row r="14" spans="1:13">
      <c r="A14" t="s">
        <v>219</v>
      </c>
      <c r="B14" t="s">
        <v>220</v>
      </c>
      <c r="C14" t="s">
        <v>221</v>
      </c>
      <c r="D14" t="s">
        <v>222</v>
      </c>
      <c r="E14" t="s">
        <v>223</v>
      </c>
      <c r="F14">
        <v>1020201010154</v>
      </c>
      <c r="G14" t="s">
        <v>246</v>
      </c>
      <c r="H14" s="166">
        <v>200000000</v>
      </c>
      <c r="J14" t="s">
        <v>224</v>
      </c>
      <c r="K14" s="166">
        <v>30125690957.150002</v>
      </c>
      <c r="L14" s="166">
        <v>30125690957.150002</v>
      </c>
      <c r="M14" t="s">
        <v>225</v>
      </c>
    </row>
    <row r="15" spans="1:13">
      <c r="A15" t="s">
        <v>219</v>
      </c>
      <c r="B15" t="s">
        <v>220</v>
      </c>
      <c r="C15" t="s">
        <v>221</v>
      </c>
      <c r="D15" t="s">
        <v>222</v>
      </c>
      <c r="E15" t="s">
        <v>223</v>
      </c>
      <c r="F15">
        <v>1020306</v>
      </c>
      <c r="G15" t="s">
        <v>0</v>
      </c>
      <c r="I15" s="167">
        <v>58733904.869999997</v>
      </c>
      <c r="J15" t="s">
        <v>224</v>
      </c>
      <c r="K15" s="166">
        <v>30125690957.150002</v>
      </c>
      <c r="L15" s="166">
        <v>30125690957.150002</v>
      </c>
      <c r="M15" t="s">
        <v>225</v>
      </c>
    </row>
    <row r="16" spans="1:13">
      <c r="A16" t="s">
        <v>219</v>
      </c>
      <c r="B16" t="s">
        <v>220</v>
      </c>
      <c r="C16" t="s">
        <v>221</v>
      </c>
      <c r="D16" t="s">
        <v>222</v>
      </c>
      <c r="E16" t="s">
        <v>223</v>
      </c>
      <c r="F16">
        <v>10204020101</v>
      </c>
      <c r="G16" t="s">
        <v>2</v>
      </c>
      <c r="H16" s="167">
        <v>63333530.689999998</v>
      </c>
      <c r="J16" t="s">
        <v>224</v>
      </c>
      <c r="K16" s="166">
        <v>30125690957.150002</v>
      </c>
      <c r="L16" s="166">
        <v>30125690957.150002</v>
      </c>
      <c r="M16" t="s">
        <v>225</v>
      </c>
    </row>
    <row r="17" spans="1:13">
      <c r="A17" t="s">
        <v>219</v>
      </c>
      <c r="B17" t="s">
        <v>220</v>
      </c>
      <c r="C17" t="s">
        <v>221</v>
      </c>
      <c r="D17" t="s">
        <v>222</v>
      </c>
      <c r="E17" t="s">
        <v>223</v>
      </c>
      <c r="F17">
        <v>1020402010136</v>
      </c>
      <c r="G17" t="s">
        <v>240</v>
      </c>
      <c r="H17" s="166">
        <v>29432243.16</v>
      </c>
      <c r="J17" t="s">
        <v>224</v>
      </c>
      <c r="K17" s="166">
        <v>30125690957.150002</v>
      </c>
      <c r="L17" s="166">
        <v>30125690957.150002</v>
      </c>
      <c r="M17" t="s">
        <v>225</v>
      </c>
    </row>
    <row r="18" spans="1:13">
      <c r="A18" t="s">
        <v>219</v>
      </c>
      <c r="B18" t="s">
        <v>220</v>
      </c>
      <c r="C18" t="s">
        <v>221</v>
      </c>
      <c r="D18" t="s">
        <v>222</v>
      </c>
      <c r="E18" t="s">
        <v>223</v>
      </c>
      <c r="F18">
        <v>1020402010137</v>
      </c>
      <c r="G18" t="s">
        <v>3</v>
      </c>
      <c r="H18" s="166">
        <v>12779954.060000001</v>
      </c>
      <c r="J18" t="s">
        <v>224</v>
      </c>
      <c r="K18" s="166">
        <v>30125690957.150002</v>
      </c>
      <c r="L18" s="166">
        <v>30125690957.150002</v>
      </c>
      <c r="M18" t="s">
        <v>225</v>
      </c>
    </row>
    <row r="19" spans="1:13">
      <c r="A19" t="s">
        <v>219</v>
      </c>
      <c r="B19" t="s">
        <v>220</v>
      </c>
      <c r="C19" t="s">
        <v>221</v>
      </c>
      <c r="D19" t="s">
        <v>222</v>
      </c>
      <c r="E19" t="s">
        <v>223</v>
      </c>
      <c r="F19">
        <v>1020402010138</v>
      </c>
      <c r="G19" t="s">
        <v>242</v>
      </c>
      <c r="H19" s="166">
        <v>13150188.210000001</v>
      </c>
      <c r="J19" t="s">
        <v>224</v>
      </c>
      <c r="K19" s="166">
        <v>30125690957.150002</v>
      </c>
      <c r="L19" s="166">
        <v>30125690957.150002</v>
      </c>
      <c r="M19" t="s">
        <v>225</v>
      </c>
    </row>
    <row r="20" spans="1:13">
      <c r="A20" t="s">
        <v>219</v>
      </c>
      <c r="B20" t="s">
        <v>220</v>
      </c>
      <c r="C20" t="s">
        <v>221</v>
      </c>
      <c r="D20" t="s">
        <v>222</v>
      </c>
      <c r="E20" t="s">
        <v>223</v>
      </c>
      <c r="F20">
        <v>1020402010152</v>
      </c>
      <c r="G20" t="s">
        <v>245</v>
      </c>
      <c r="H20" s="166">
        <v>7462583.2599999998</v>
      </c>
      <c r="J20" t="s">
        <v>224</v>
      </c>
      <c r="K20" s="166">
        <v>30125690957.150002</v>
      </c>
      <c r="L20" s="166">
        <v>30125690957.150002</v>
      </c>
      <c r="M20" t="s">
        <v>225</v>
      </c>
    </row>
    <row r="21" spans="1:13">
      <c r="A21" t="s">
        <v>219</v>
      </c>
      <c r="B21" t="s">
        <v>220</v>
      </c>
      <c r="C21" t="s">
        <v>221</v>
      </c>
      <c r="D21" t="s">
        <v>222</v>
      </c>
      <c r="E21" t="s">
        <v>223</v>
      </c>
      <c r="F21">
        <v>1020402010154</v>
      </c>
      <c r="G21" t="s">
        <v>246</v>
      </c>
      <c r="H21" s="166">
        <v>508562</v>
      </c>
      <c r="J21" t="s">
        <v>224</v>
      </c>
      <c r="K21" s="166">
        <v>30125690957.150002</v>
      </c>
      <c r="L21" s="166">
        <v>30125690957.150002</v>
      </c>
      <c r="M21" t="s">
        <v>225</v>
      </c>
    </row>
    <row r="22" spans="1:13">
      <c r="A22" t="s">
        <v>219</v>
      </c>
      <c r="B22" t="s">
        <v>220</v>
      </c>
      <c r="C22" t="s">
        <v>221</v>
      </c>
      <c r="D22" t="s">
        <v>222</v>
      </c>
      <c r="E22" t="s">
        <v>223</v>
      </c>
      <c r="F22">
        <v>1020502010101</v>
      </c>
      <c r="G22" t="s">
        <v>7</v>
      </c>
      <c r="H22" s="167">
        <v>175566632</v>
      </c>
      <c r="J22" t="s">
        <v>224</v>
      </c>
      <c r="K22" s="166">
        <v>30125690957.150002</v>
      </c>
      <c r="L22" s="166">
        <v>30125690957.150002</v>
      </c>
      <c r="M22" t="s">
        <v>225</v>
      </c>
    </row>
    <row r="23" spans="1:13">
      <c r="A23" t="s">
        <v>219</v>
      </c>
      <c r="B23" t="s">
        <v>220</v>
      </c>
      <c r="C23" t="s">
        <v>221</v>
      </c>
      <c r="D23" t="s">
        <v>222</v>
      </c>
      <c r="E23" t="s">
        <v>223</v>
      </c>
      <c r="F23">
        <v>2</v>
      </c>
      <c r="G23" t="s">
        <v>8</v>
      </c>
      <c r="I23" s="166">
        <v>19155866576.630001</v>
      </c>
      <c r="J23" t="s">
        <v>224</v>
      </c>
      <c r="K23" s="166">
        <v>30125690957.150002</v>
      </c>
      <c r="L23" s="166">
        <v>30125690957.150002</v>
      </c>
      <c r="M23" t="s">
        <v>225</v>
      </c>
    </row>
    <row r="24" spans="1:13">
      <c r="A24" t="s">
        <v>219</v>
      </c>
      <c r="B24" t="s">
        <v>220</v>
      </c>
      <c r="C24" t="s">
        <v>221</v>
      </c>
      <c r="D24" t="s">
        <v>222</v>
      </c>
      <c r="E24" t="s">
        <v>223</v>
      </c>
      <c r="F24">
        <v>2010101010108</v>
      </c>
      <c r="G24" t="s">
        <v>11</v>
      </c>
      <c r="I24" s="167">
        <v>14916086328.799999</v>
      </c>
      <c r="J24" t="s">
        <v>224</v>
      </c>
      <c r="K24" s="166">
        <v>30125690957.150002</v>
      </c>
      <c r="L24" s="166">
        <v>30125690957.150002</v>
      </c>
      <c r="M24" t="s">
        <v>225</v>
      </c>
    </row>
    <row r="25" spans="1:13">
      <c r="A25" t="s">
        <v>219</v>
      </c>
      <c r="B25" t="s">
        <v>220</v>
      </c>
      <c r="C25" t="s">
        <v>221</v>
      </c>
      <c r="D25" t="s">
        <v>222</v>
      </c>
      <c r="E25" t="s">
        <v>223</v>
      </c>
      <c r="F25">
        <v>203</v>
      </c>
      <c r="G25" t="s">
        <v>12</v>
      </c>
      <c r="I25" s="167">
        <v>4239780247.8299999</v>
      </c>
      <c r="J25" t="s">
        <v>224</v>
      </c>
      <c r="K25" s="166">
        <v>30125690957.150002</v>
      </c>
      <c r="L25" s="166">
        <v>30125690957.150002</v>
      </c>
      <c r="M25" t="s">
        <v>225</v>
      </c>
    </row>
    <row r="26" spans="1:13">
      <c r="A26" t="s">
        <v>219</v>
      </c>
      <c r="B26" t="s">
        <v>220</v>
      </c>
      <c r="C26" t="s">
        <v>221</v>
      </c>
      <c r="D26" t="s">
        <v>222</v>
      </c>
      <c r="E26" t="s">
        <v>223</v>
      </c>
      <c r="F26">
        <v>2030105010101</v>
      </c>
      <c r="G26" t="s">
        <v>14</v>
      </c>
      <c r="H26" s="167">
        <v>2818422758.3299999</v>
      </c>
      <c r="J26" t="s">
        <v>224</v>
      </c>
      <c r="K26" s="166">
        <v>30125690957.150002</v>
      </c>
      <c r="L26" s="166">
        <v>30125690957.150002</v>
      </c>
      <c r="M26" t="s">
        <v>225</v>
      </c>
    </row>
    <row r="27" spans="1:13">
      <c r="A27" t="s">
        <v>219</v>
      </c>
      <c r="B27" t="s">
        <v>220</v>
      </c>
      <c r="C27" t="s">
        <v>221</v>
      </c>
      <c r="D27" t="s">
        <v>222</v>
      </c>
      <c r="E27" t="s">
        <v>223</v>
      </c>
      <c r="F27">
        <v>20302</v>
      </c>
      <c r="G27" t="s">
        <v>15</v>
      </c>
      <c r="I27" s="167">
        <v>7058203006.1599998</v>
      </c>
      <c r="J27" t="s">
        <v>224</v>
      </c>
      <c r="K27" s="166">
        <v>30125690957.150002</v>
      </c>
      <c r="L27" s="166">
        <v>30125690957.150002</v>
      </c>
      <c r="M27" t="s">
        <v>225</v>
      </c>
    </row>
    <row r="28" spans="1:13">
      <c r="A28" t="s">
        <v>219</v>
      </c>
      <c r="B28" t="s">
        <v>220</v>
      </c>
      <c r="C28" t="s">
        <v>221</v>
      </c>
      <c r="D28" t="s">
        <v>222</v>
      </c>
      <c r="E28" t="s">
        <v>223</v>
      </c>
      <c r="F28">
        <v>2030201</v>
      </c>
      <c r="G28" t="s">
        <v>16</v>
      </c>
      <c r="H28" s="167">
        <v>1074602242</v>
      </c>
      <c r="J28" t="s">
        <v>224</v>
      </c>
      <c r="K28" s="166">
        <v>30125690957.150002</v>
      </c>
      <c r="L28" s="166">
        <v>30125690957.150002</v>
      </c>
      <c r="M28" t="s">
        <v>225</v>
      </c>
    </row>
    <row r="29" spans="1:13">
      <c r="A29" t="s">
        <v>219</v>
      </c>
      <c r="B29" t="s">
        <v>220</v>
      </c>
      <c r="C29" t="s">
        <v>221</v>
      </c>
      <c r="D29" t="s">
        <v>222</v>
      </c>
      <c r="E29" t="s">
        <v>223</v>
      </c>
      <c r="F29">
        <v>2030203</v>
      </c>
      <c r="G29" t="s">
        <v>17</v>
      </c>
      <c r="I29" s="166">
        <v>8132805248.1599998</v>
      </c>
      <c r="J29" t="s">
        <v>224</v>
      </c>
      <c r="K29" s="166">
        <v>30125690957.150002</v>
      </c>
      <c r="L29" s="166">
        <v>30125690957.150002</v>
      </c>
      <c r="M29" t="s">
        <v>225</v>
      </c>
    </row>
    <row r="30" spans="1:13">
      <c r="A30" t="s">
        <v>219</v>
      </c>
      <c r="B30" t="s">
        <v>220</v>
      </c>
      <c r="C30" t="s">
        <v>221</v>
      </c>
      <c r="D30" t="s">
        <v>222</v>
      </c>
      <c r="E30" t="s">
        <v>223</v>
      </c>
      <c r="F30">
        <v>302</v>
      </c>
      <c r="G30" t="s">
        <v>20</v>
      </c>
      <c r="I30" s="166">
        <v>1017163531.21</v>
      </c>
      <c r="J30" t="s">
        <v>224</v>
      </c>
      <c r="K30" s="166">
        <v>30125690957.150002</v>
      </c>
      <c r="L30" s="166">
        <v>30125690957.150002</v>
      </c>
      <c r="M30" t="s">
        <v>225</v>
      </c>
    </row>
    <row r="31" spans="1:13">
      <c r="A31" t="s">
        <v>219</v>
      </c>
      <c r="B31" t="s">
        <v>220</v>
      </c>
      <c r="C31" t="s">
        <v>221</v>
      </c>
      <c r="D31" t="s">
        <v>222</v>
      </c>
      <c r="E31" t="s">
        <v>223</v>
      </c>
      <c r="F31">
        <v>30203</v>
      </c>
      <c r="G31" t="s">
        <v>21</v>
      </c>
      <c r="I31" s="166">
        <v>165535139.21000001</v>
      </c>
      <c r="J31" t="s">
        <v>224</v>
      </c>
      <c r="K31" s="166">
        <v>30125690957.150002</v>
      </c>
      <c r="L31" s="166">
        <v>30125690957.150002</v>
      </c>
      <c r="M31" t="s">
        <v>225</v>
      </c>
    </row>
    <row r="32" spans="1:13">
      <c r="A32" t="s">
        <v>219</v>
      </c>
      <c r="B32" t="s">
        <v>220</v>
      </c>
      <c r="C32" t="s">
        <v>221</v>
      </c>
      <c r="D32" t="s">
        <v>222</v>
      </c>
      <c r="E32" t="s">
        <v>223</v>
      </c>
      <c r="F32">
        <v>302030101</v>
      </c>
      <c r="G32" t="s">
        <v>23</v>
      </c>
      <c r="I32" s="171">
        <v>15659205.109999999</v>
      </c>
      <c r="J32" t="s">
        <v>224</v>
      </c>
      <c r="K32" s="166">
        <v>30125690957.150002</v>
      </c>
      <c r="L32" s="166">
        <v>30125690957.150002</v>
      </c>
      <c r="M32" t="s">
        <v>225</v>
      </c>
    </row>
    <row r="33" spans="1:13">
      <c r="A33" t="s">
        <v>219</v>
      </c>
      <c r="B33" t="s">
        <v>220</v>
      </c>
      <c r="C33" t="s">
        <v>221</v>
      </c>
      <c r="D33" t="s">
        <v>222</v>
      </c>
      <c r="E33" t="s">
        <v>223</v>
      </c>
      <c r="F33">
        <v>302030102</v>
      </c>
      <c r="G33" t="s">
        <v>25</v>
      </c>
      <c r="I33" s="171">
        <v>650740.78</v>
      </c>
      <c r="J33" t="s">
        <v>224</v>
      </c>
      <c r="K33" s="166">
        <v>30125690957.150002</v>
      </c>
      <c r="L33" s="166">
        <v>30125690957.150002</v>
      </c>
      <c r="M33" t="s">
        <v>225</v>
      </c>
    </row>
    <row r="34" spans="1:13">
      <c r="A34" t="s">
        <v>219</v>
      </c>
      <c r="B34" t="s">
        <v>220</v>
      </c>
      <c r="C34" t="s">
        <v>221</v>
      </c>
      <c r="D34" t="s">
        <v>222</v>
      </c>
      <c r="E34" t="s">
        <v>223</v>
      </c>
      <c r="F34">
        <v>3020302</v>
      </c>
      <c r="G34" t="s">
        <v>27</v>
      </c>
      <c r="I34" s="167">
        <v>149225193.31999999</v>
      </c>
      <c r="J34" t="s">
        <v>224</v>
      </c>
      <c r="K34" s="166">
        <v>30125690957.150002</v>
      </c>
      <c r="L34" s="166">
        <v>30125690957.150002</v>
      </c>
      <c r="M34" t="s">
        <v>225</v>
      </c>
    </row>
    <row r="35" spans="1:13">
      <c r="A35" t="s">
        <v>219</v>
      </c>
      <c r="B35" t="s">
        <v>220</v>
      </c>
      <c r="C35" t="s">
        <v>221</v>
      </c>
      <c r="D35" t="s">
        <v>222</v>
      </c>
      <c r="E35" t="s">
        <v>223</v>
      </c>
      <c r="F35">
        <v>30203020101</v>
      </c>
      <c r="G35" t="s">
        <v>28</v>
      </c>
      <c r="I35" s="166">
        <v>21482.68</v>
      </c>
      <c r="J35" t="s">
        <v>224</v>
      </c>
      <c r="K35" s="166">
        <v>30125690957.150002</v>
      </c>
      <c r="L35" s="166">
        <v>30125690957.150002</v>
      </c>
      <c r="M35" t="s">
        <v>225</v>
      </c>
    </row>
    <row r="36" spans="1:13">
      <c r="A36" t="s">
        <v>219</v>
      </c>
      <c r="B36" t="s">
        <v>220</v>
      </c>
      <c r="C36" t="s">
        <v>221</v>
      </c>
      <c r="D36" t="s">
        <v>222</v>
      </c>
      <c r="E36" t="s">
        <v>223</v>
      </c>
      <c r="F36">
        <v>30203020102</v>
      </c>
      <c r="G36" t="s">
        <v>30</v>
      </c>
      <c r="I36" s="166">
        <v>150000</v>
      </c>
      <c r="J36" t="s">
        <v>224</v>
      </c>
      <c r="K36" s="166">
        <v>30125690957.150002</v>
      </c>
      <c r="L36" s="166">
        <v>30125690957.150002</v>
      </c>
      <c r="M36" t="s">
        <v>225</v>
      </c>
    </row>
    <row r="37" spans="1:13">
      <c r="A37" t="s">
        <v>219</v>
      </c>
      <c r="B37" t="s">
        <v>220</v>
      </c>
      <c r="C37" t="s">
        <v>221</v>
      </c>
      <c r="D37" t="s">
        <v>222</v>
      </c>
      <c r="E37" t="s">
        <v>223</v>
      </c>
      <c r="F37">
        <v>30203020105</v>
      </c>
      <c r="G37" t="s">
        <v>32</v>
      </c>
      <c r="I37" s="172">
        <v>20603631.640000001</v>
      </c>
      <c r="J37" t="s">
        <v>224</v>
      </c>
      <c r="K37" s="166">
        <v>30125690957.150002</v>
      </c>
      <c r="L37" s="166">
        <v>30125690957.150002</v>
      </c>
      <c r="M37" t="s">
        <v>225</v>
      </c>
    </row>
    <row r="38" spans="1:13">
      <c r="A38" t="s">
        <v>219</v>
      </c>
      <c r="B38" t="s">
        <v>220</v>
      </c>
      <c r="C38" t="s">
        <v>221</v>
      </c>
      <c r="D38" t="s">
        <v>222</v>
      </c>
      <c r="E38" t="s">
        <v>223</v>
      </c>
      <c r="F38">
        <v>30203020106</v>
      </c>
      <c r="G38" t="s">
        <v>230</v>
      </c>
      <c r="I38" s="166">
        <v>128450079</v>
      </c>
      <c r="J38" t="s">
        <v>224</v>
      </c>
      <c r="K38" s="166">
        <v>30125690957.150002</v>
      </c>
      <c r="L38" s="166">
        <v>30125690957.150002</v>
      </c>
      <c r="M38" t="s">
        <v>225</v>
      </c>
    </row>
    <row r="39" spans="1:13">
      <c r="A39" t="s">
        <v>219</v>
      </c>
      <c r="B39" t="s">
        <v>220</v>
      </c>
      <c r="C39" t="s">
        <v>221</v>
      </c>
      <c r="D39" t="s">
        <v>222</v>
      </c>
      <c r="E39" t="s">
        <v>223</v>
      </c>
      <c r="F39">
        <v>30204</v>
      </c>
      <c r="G39" t="s">
        <v>34</v>
      </c>
      <c r="I39" s="167">
        <v>851628392</v>
      </c>
      <c r="J39" t="s">
        <v>224</v>
      </c>
      <c r="K39" s="166">
        <v>30125690957.150002</v>
      </c>
      <c r="L39" s="166">
        <v>30125690957.150002</v>
      </c>
      <c r="M39" t="s">
        <v>225</v>
      </c>
    </row>
    <row r="40" spans="1:13">
      <c r="A40" t="s">
        <v>219</v>
      </c>
      <c r="B40" t="s">
        <v>220</v>
      </c>
      <c r="C40" t="s">
        <v>221</v>
      </c>
      <c r="D40" t="s">
        <v>222</v>
      </c>
      <c r="E40" t="s">
        <v>223</v>
      </c>
      <c r="F40">
        <v>3020406010101</v>
      </c>
      <c r="G40" t="s">
        <v>35</v>
      </c>
      <c r="I40" s="166">
        <v>351091</v>
      </c>
      <c r="J40" t="s">
        <v>224</v>
      </c>
      <c r="K40" s="166">
        <v>30125690957.150002</v>
      </c>
      <c r="L40" s="166">
        <v>30125690957.150002</v>
      </c>
      <c r="M40" t="s">
        <v>225</v>
      </c>
    </row>
    <row r="41" spans="1:13">
      <c r="A41" t="s">
        <v>219</v>
      </c>
      <c r="B41" t="s">
        <v>220</v>
      </c>
      <c r="C41" t="s">
        <v>221</v>
      </c>
      <c r="D41" t="s">
        <v>222</v>
      </c>
      <c r="E41" t="s">
        <v>223</v>
      </c>
      <c r="F41">
        <v>3020406010103</v>
      </c>
      <c r="G41" t="s">
        <v>36</v>
      </c>
      <c r="I41" s="166">
        <v>850213392</v>
      </c>
      <c r="J41" t="s">
        <v>224</v>
      </c>
      <c r="K41" s="166">
        <v>30125690957.150002</v>
      </c>
      <c r="L41" s="166">
        <v>30125690957.150002</v>
      </c>
      <c r="M41" t="s">
        <v>225</v>
      </c>
    </row>
    <row r="42" spans="1:13">
      <c r="A42" t="s">
        <v>219</v>
      </c>
      <c r="B42" t="s">
        <v>220</v>
      </c>
      <c r="C42" t="s">
        <v>221</v>
      </c>
      <c r="D42" t="s">
        <v>222</v>
      </c>
      <c r="E42" t="s">
        <v>223</v>
      </c>
      <c r="F42">
        <v>3020406010139</v>
      </c>
      <c r="G42" t="s">
        <v>37</v>
      </c>
      <c r="I42" s="166">
        <v>1063909</v>
      </c>
      <c r="J42" t="s">
        <v>224</v>
      </c>
      <c r="K42" s="166">
        <v>30125690957.150002</v>
      </c>
      <c r="L42" s="166">
        <v>30125690957.150002</v>
      </c>
      <c r="M42" t="s">
        <v>225</v>
      </c>
    </row>
    <row r="43" spans="1:13">
      <c r="A43" t="s">
        <v>219</v>
      </c>
      <c r="B43" t="s">
        <v>220</v>
      </c>
      <c r="C43" t="s">
        <v>221</v>
      </c>
      <c r="D43" t="s">
        <v>222</v>
      </c>
      <c r="E43" t="s">
        <v>223</v>
      </c>
      <c r="F43">
        <v>4</v>
      </c>
      <c r="G43" t="s">
        <v>143</v>
      </c>
      <c r="H43" s="167">
        <v>320992407.39999998</v>
      </c>
      <c r="J43" t="s">
        <v>224</v>
      </c>
      <c r="K43" s="166">
        <v>30125690957.150002</v>
      </c>
      <c r="L43" s="166">
        <v>30125690957.150002</v>
      </c>
      <c r="M43" t="s">
        <v>225</v>
      </c>
    </row>
    <row r="44" spans="1:13">
      <c r="A44" t="s">
        <v>219</v>
      </c>
      <c r="B44" t="s">
        <v>220</v>
      </c>
      <c r="C44" t="s">
        <v>221</v>
      </c>
      <c r="D44" t="s">
        <v>222</v>
      </c>
      <c r="E44" t="s">
        <v>223</v>
      </c>
      <c r="F44">
        <v>4010101</v>
      </c>
      <c r="G44" t="s">
        <v>40</v>
      </c>
      <c r="H44" s="167">
        <v>162644632.13</v>
      </c>
      <c r="J44" t="s">
        <v>224</v>
      </c>
      <c r="K44" s="166">
        <v>30125690957.150002</v>
      </c>
      <c r="L44" s="166">
        <v>30125690957.150002</v>
      </c>
      <c r="M44" t="s">
        <v>225</v>
      </c>
    </row>
    <row r="45" spans="1:13">
      <c r="A45" t="s">
        <v>219</v>
      </c>
      <c r="B45" t="s">
        <v>220</v>
      </c>
      <c r="C45" t="s">
        <v>221</v>
      </c>
      <c r="D45" t="s">
        <v>222</v>
      </c>
      <c r="E45" t="s">
        <v>223</v>
      </c>
      <c r="F45">
        <v>4010102</v>
      </c>
      <c r="G45" t="s">
        <v>41</v>
      </c>
      <c r="H45" s="167">
        <v>6792856.7599999998</v>
      </c>
      <c r="J45" t="s">
        <v>224</v>
      </c>
      <c r="K45" s="166">
        <v>30125690957.150002</v>
      </c>
      <c r="L45" s="166">
        <v>30125690957.150002</v>
      </c>
      <c r="M45" t="s">
        <v>225</v>
      </c>
    </row>
    <row r="46" spans="1:13">
      <c r="A46" t="s">
        <v>219</v>
      </c>
      <c r="B46" t="s">
        <v>220</v>
      </c>
      <c r="C46" t="s">
        <v>221</v>
      </c>
      <c r="D46" t="s">
        <v>222</v>
      </c>
      <c r="E46" t="s">
        <v>223</v>
      </c>
      <c r="F46">
        <v>40102</v>
      </c>
      <c r="G46" t="s">
        <v>42</v>
      </c>
      <c r="H46" s="167">
        <v>120208.68</v>
      </c>
      <c r="J46" t="s">
        <v>224</v>
      </c>
      <c r="K46" s="166">
        <v>30125690957.150002</v>
      </c>
      <c r="L46" s="166">
        <v>30125690957.150002</v>
      </c>
      <c r="M46" t="s">
        <v>225</v>
      </c>
    </row>
    <row r="47" spans="1:13">
      <c r="A47" t="s">
        <v>219</v>
      </c>
      <c r="B47" t="s">
        <v>220</v>
      </c>
      <c r="C47" t="s">
        <v>221</v>
      </c>
      <c r="D47" t="s">
        <v>222</v>
      </c>
      <c r="E47" t="s">
        <v>223</v>
      </c>
      <c r="F47">
        <v>4010203010101</v>
      </c>
      <c r="G47" t="s">
        <v>43</v>
      </c>
      <c r="H47" s="167">
        <v>63820.68</v>
      </c>
      <c r="J47" t="s">
        <v>224</v>
      </c>
      <c r="K47" s="166">
        <v>30125690957.150002</v>
      </c>
      <c r="L47" s="166">
        <v>30125690957.150002</v>
      </c>
      <c r="M47" t="s">
        <v>225</v>
      </c>
    </row>
    <row r="48" spans="1:13">
      <c r="A48" t="s">
        <v>219</v>
      </c>
      <c r="B48" t="s">
        <v>220</v>
      </c>
      <c r="C48" t="s">
        <v>221</v>
      </c>
      <c r="D48" t="s">
        <v>222</v>
      </c>
      <c r="E48" t="s">
        <v>223</v>
      </c>
      <c r="F48">
        <v>4010501010103</v>
      </c>
      <c r="G48" t="s">
        <v>46</v>
      </c>
      <c r="H48" s="167">
        <v>261330.39</v>
      </c>
      <c r="J48" t="s">
        <v>224</v>
      </c>
      <c r="K48" s="166">
        <v>30125690957.150002</v>
      </c>
      <c r="L48" s="166">
        <v>30125690957.150002</v>
      </c>
      <c r="M48" t="s">
        <v>225</v>
      </c>
    </row>
    <row r="49" spans="1:13">
      <c r="A49" t="s">
        <v>219</v>
      </c>
      <c r="B49" t="s">
        <v>220</v>
      </c>
      <c r="C49" t="s">
        <v>221</v>
      </c>
      <c r="D49" t="s">
        <v>222</v>
      </c>
      <c r="E49" t="s">
        <v>223</v>
      </c>
      <c r="F49">
        <v>402</v>
      </c>
      <c r="G49" t="s">
        <v>47</v>
      </c>
      <c r="H49" s="167">
        <v>149617121.44</v>
      </c>
      <c r="J49" t="s">
        <v>224</v>
      </c>
      <c r="K49" s="166">
        <v>30125690957.150002</v>
      </c>
      <c r="L49" s="166">
        <v>30125690957.150002</v>
      </c>
      <c r="M49" t="s">
        <v>225</v>
      </c>
    </row>
    <row r="50" spans="1:13">
      <c r="A50" t="s">
        <v>219</v>
      </c>
      <c r="B50" t="s">
        <v>220</v>
      </c>
      <c r="C50" t="s">
        <v>221</v>
      </c>
      <c r="D50" t="s">
        <v>222</v>
      </c>
      <c r="E50" t="s">
        <v>223</v>
      </c>
      <c r="F50">
        <v>40201</v>
      </c>
      <c r="G50" t="s">
        <v>48</v>
      </c>
      <c r="H50" s="167">
        <v>463909</v>
      </c>
      <c r="J50" t="s">
        <v>224</v>
      </c>
      <c r="K50" s="166">
        <v>30125690957.150002</v>
      </c>
      <c r="L50" s="166">
        <v>30125690957.150002</v>
      </c>
      <c r="M50" t="s">
        <v>225</v>
      </c>
    </row>
    <row r="51" spans="1:13">
      <c r="A51" t="s">
        <v>219</v>
      </c>
      <c r="B51" t="s">
        <v>220</v>
      </c>
      <c r="C51" t="s">
        <v>221</v>
      </c>
      <c r="D51" t="s">
        <v>222</v>
      </c>
      <c r="E51" t="s">
        <v>223</v>
      </c>
      <c r="F51">
        <v>4020101010101</v>
      </c>
      <c r="G51" t="s">
        <v>49</v>
      </c>
      <c r="H51" s="167">
        <v>463909</v>
      </c>
      <c r="J51" t="s">
        <v>224</v>
      </c>
      <c r="K51" s="166">
        <v>30125690957.150002</v>
      </c>
      <c r="L51" s="166">
        <v>30125690957.150002</v>
      </c>
      <c r="M51" t="s">
        <v>225</v>
      </c>
    </row>
    <row r="52" spans="1:13">
      <c r="A52" t="s">
        <v>219</v>
      </c>
      <c r="B52" t="s">
        <v>220</v>
      </c>
      <c r="C52" t="s">
        <v>221</v>
      </c>
      <c r="D52" t="s">
        <v>222</v>
      </c>
      <c r="E52" t="s">
        <v>223</v>
      </c>
      <c r="F52">
        <v>40203</v>
      </c>
      <c r="G52" t="s">
        <v>50</v>
      </c>
      <c r="H52" s="167">
        <v>20603632.640000001</v>
      </c>
      <c r="J52" t="s">
        <v>224</v>
      </c>
      <c r="K52" s="166">
        <v>30125690957.150002</v>
      </c>
      <c r="L52" s="166">
        <v>30125690957.150002</v>
      </c>
      <c r="M52" t="s">
        <v>225</v>
      </c>
    </row>
    <row r="53" spans="1:13">
      <c r="A53" t="s">
        <v>219</v>
      </c>
      <c r="B53" t="s">
        <v>220</v>
      </c>
      <c r="C53" t="s">
        <v>221</v>
      </c>
      <c r="D53" t="s">
        <v>222</v>
      </c>
      <c r="E53" t="s">
        <v>223</v>
      </c>
      <c r="F53">
        <v>40204</v>
      </c>
      <c r="G53" t="s">
        <v>51</v>
      </c>
      <c r="H53" s="167">
        <v>128549579.8</v>
      </c>
      <c r="J53" t="s">
        <v>224</v>
      </c>
      <c r="K53" s="166">
        <v>30125690957.150002</v>
      </c>
      <c r="L53" s="166">
        <v>30125690957.150002</v>
      </c>
      <c r="M53" t="s">
        <v>225</v>
      </c>
    </row>
    <row r="54" spans="1:13">
      <c r="A54" t="s">
        <v>219</v>
      </c>
      <c r="B54" t="s">
        <v>220</v>
      </c>
      <c r="C54" t="s">
        <v>221</v>
      </c>
      <c r="D54" t="s">
        <v>222</v>
      </c>
      <c r="E54" t="s">
        <v>223</v>
      </c>
      <c r="F54">
        <v>4020401010218</v>
      </c>
      <c r="G54" t="s">
        <v>52</v>
      </c>
      <c r="H54" s="168">
        <v>500</v>
      </c>
      <c r="J54" t="s">
        <v>224</v>
      </c>
      <c r="K54" s="166">
        <v>30125690957.150002</v>
      </c>
      <c r="L54" s="166">
        <v>30125690957.150002</v>
      </c>
      <c r="M54" t="s">
        <v>225</v>
      </c>
    </row>
    <row r="55" spans="1:13">
      <c r="A55" t="s">
        <v>219</v>
      </c>
      <c r="B55" t="s">
        <v>220</v>
      </c>
      <c r="C55" t="s">
        <v>221</v>
      </c>
      <c r="D55" t="s">
        <v>222</v>
      </c>
      <c r="E55" t="s">
        <v>223</v>
      </c>
      <c r="F55">
        <v>40301010103</v>
      </c>
      <c r="G55" t="s">
        <v>55</v>
      </c>
      <c r="H55" s="167">
        <v>1542668</v>
      </c>
      <c r="J55" t="s">
        <v>224</v>
      </c>
      <c r="K55" s="166">
        <v>30125690957.150002</v>
      </c>
      <c r="L55" s="166">
        <v>30125690957.150002</v>
      </c>
      <c r="M55" t="s">
        <v>225</v>
      </c>
    </row>
    <row r="56" spans="1:13">
      <c r="A56" t="s">
        <v>219</v>
      </c>
      <c r="B56" t="s">
        <v>220</v>
      </c>
      <c r="C56" t="s">
        <v>221</v>
      </c>
      <c r="D56" t="s">
        <v>222</v>
      </c>
      <c r="E56" t="s">
        <v>223</v>
      </c>
      <c r="F56">
        <v>4030101010308</v>
      </c>
      <c r="G56" t="s">
        <v>56</v>
      </c>
      <c r="H56" s="166">
        <v>1441846</v>
      </c>
      <c r="J56" t="s">
        <v>224</v>
      </c>
      <c r="K56" s="166">
        <v>30125690957.150002</v>
      </c>
      <c r="L56" s="166">
        <v>30125690957.150002</v>
      </c>
      <c r="M56" t="s">
        <v>225</v>
      </c>
    </row>
    <row r="57" spans="1:13">
      <c r="A57" t="s">
        <v>219</v>
      </c>
      <c r="B57" t="s">
        <v>220</v>
      </c>
      <c r="C57" t="s">
        <v>221</v>
      </c>
      <c r="D57" t="s">
        <v>222</v>
      </c>
      <c r="E57" t="s">
        <v>223</v>
      </c>
      <c r="F57">
        <v>4030101010310</v>
      </c>
      <c r="G57" t="s">
        <v>230</v>
      </c>
      <c r="H57" s="166">
        <v>100822</v>
      </c>
      <c r="J57" t="s">
        <v>224</v>
      </c>
      <c r="K57" s="166">
        <v>30125690957.150002</v>
      </c>
      <c r="L57" s="166">
        <v>30125690957.150002</v>
      </c>
      <c r="M57" t="s">
        <v>225</v>
      </c>
    </row>
    <row r="58" spans="1:13">
      <c r="A58" t="s">
        <v>219</v>
      </c>
      <c r="B58" t="s">
        <v>220</v>
      </c>
      <c r="C58" t="s">
        <v>221</v>
      </c>
      <c r="D58" t="s">
        <v>222</v>
      </c>
      <c r="E58" t="s">
        <v>223</v>
      </c>
      <c r="F58">
        <v>4040301010101</v>
      </c>
      <c r="G58" t="s">
        <v>58</v>
      </c>
      <c r="H58" s="166">
        <v>13590</v>
      </c>
      <c r="J58" t="s">
        <v>224</v>
      </c>
      <c r="K58" s="166">
        <v>30125690957.150002</v>
      </c>
      <c r="L58" s="166">
        <v>30125690957.150002</v>
      </c>
      <c r="M58" t="s">
        <v>225</v>
      </c>
    </row>
    <row r="59" spans="1:13">
      <c r="A59" t="s">
        <v>219</v>
      </c>
      <c r="B59" t="s">
        <v>220</v>
      </c>
      <c r="C59" t="s">
        <v>221</v>
      </c>
      <c r="D59" t="s">
        <v>222</v>
      </c>
      <c r="E59" t="s">
        <v>223</v>
      </c>
      <c r="F59">
        <v>5</v>
      </c>
      <c r="G59" t="s">
        <v>139</v>
      </c>
      <c r="I59" s="166">
        <v>5950808424.8800001</v>
      </c>
      <c r="J59" t="s">
        <v>224</v>
      </c>
      <c r="K59" s="166">
        <v>30125690957.150002</v>
      </c>
      <c r="L59" s="166">
        <v>30125690957.150002</v>
      </c>
      <c r="M59" t="s">
        <v>225</v>
      </c>
    </row>
    <row r="60" spans="1:13">
      <c r="A60" t="s">
        <v>219</v>
      </c>
      <c r="B60" t="s">
        <v>220</v>
      </c>
      <c r="C60" t="s">
        <v>221</v>
      </c>
      <c r="D60" t="s">
        <v>222</v>
      </c>
      <c r="E60" t="s">
        <v>223</v>
      </c>
      <c r="F60">
        <v>5010101</v>
      </c>
      <c r="G60" t="s">
        <v>61</v>
      </c>
      <c r="I60" s="167">
        <v>1739888803.54</v>
      </c>
      <c r="J60" t="s">
        <v>224</v>
      </c>
      <c r="K60" s="166">
        <v>30125690957.150002</v>
      </c>
      <c r="L60" s="166">
        <v>30125690957.150002</v>
      </c>
      <c r="M60" t="s">
        <v>225</v>
      </c>
    </row>
    <row r="61" spans="1:13">
      <c r="A61" t="s">
        <v>219</v>
      </c>
      <c r="B61" t="s">
        <v>220</v>
      </c>
      <c r="C61" t="s">
        <v>221</v>
      </c>
      <c r="D61" t="s">
        <v>222</v>
      </c>
      <c r="E61" t="s">
        <v>223</v>
      </c>
      <c r="F61">
        <v>5010201010101</v>
      </c>
      <c r="G61" t="s">
        <v>63</v>
      </c>
      <c r="I61" s="167">
        <v>1094358701</v>
      </c>
      <c r="J61" t="s">
        <v>224</v>
      </c>
      <c r="K61" s="166">
        <v>30125690957.150002</v>
      </c>
      <c r="L61" s="166">
        <v>30125690957.150002</v>
      </c>
      <c r="M61" t="s">
        <v>225</v>
      </c>
    </row>
    <row r="62" spans="1:13">
      <c r="A62" t="s">
        <v>219</v>
      </c>
      <c r="B62" t="s">
        <v>220</v>
      </c>
      <c r="C62" t="s">
        <v>221</v>
      </c>
      <c r="D62" t="s">
        <v>222</v>
      </c>
      <c r="E62" t="s">
        <v>223</v>
      </c>
      <c r="F62">
        <v>50201010101</v>
      </c>
      <c r="G62" t="s">
        <v>66</v>
      </c>
      <c r="I62" s="167">
        <v>298138162.00999999</v>
      </c>
      <c r="J62" t="s">
        <v>224</v>
      </c>
      <c r="K62" s="166">
        <v>30125690957.150002</v>
      </c>
      <c r="L62" s="166">
        <v>30125690957.150002</v>
      </c>
      <c r="M62" t="s">
        <v>225</v>
      </c>
    </row>
    <row r="63" spans="1:13">
      <c r="A63" t="s">
        <v>219</v>
      </c>
      <c r="B63" t="s">
        <v>220</v>
      </c>
      <c r="C63" t="s">
        <v>221</v>
      </c>
      <c r="D63" t="s">
        <v>222</v>
      </c>
      <c r="E63" t="s">
        <v>223</v>
      </c>
      <c r="F63">
        <v>5020101010136</v>
      </c>
      <c r="G63" t="s">
        <v>67</v>
      </c>
      <c r="I63" s="166">
        <v>135533823.49000001</v>
      </c>
      <c r="J63" t="s">
        <v>224</v>
      </c>
      <c r="K63" s="166">
        <v>30125690957.150002</v>
      </c>
      <c r="L63" s="166">
        <v>30125690957.150002</v>
      </c>
      <c r="M63" t="s">
        <v>225</v>
      </c>
    </row>
    <row r="64" spans="1:13">
      <c r="A64" t="s">
        <v>219</v>
      </c>
      <c r="B64" t="s">
        <v>220</v>
      </c>
      <c r="C64" t="s">
        <v>221</v>
      </c>
      <c r="D64" t="s">
        <v>222</v>
      </c>
      <c r="E64" t="s">
        <v>223</v>
      </c>
      <c r="F64">
        <v>5020101010137</v>
      </c>
      <c r="G64" t="s">
        <v>3</v>
      </c>
      <c r="I64" s="166">
        <v>74387728</v>
      </c>
      <c r="J64" t="s">
        <v>224</v>
      </c>
      <c r="K64" s="166">
        <v>30125690957.150002</v>
      </c>
      <c r="L64" s="166">
        <v>30125690957.150002</v>
      </c>
      <c r="M64" t="s">
        <v>225</v>
      </c>
    </row>
    <row r="65" spans="1:13">
      <c r="A65" t="s">
        <v>219</v>
      </c>
      <c r="B65" t="s">
        <v>220</v>
      </c>
      <c r="C65" t="s">
        <v>221</v>
      </c>
      <c r="D65" t="s">
        <v>222</v>
      </c>
      <c r="E65" t="s">
        <v>223</v>
      </c>
      <c r="F65">
        <v>5020101010138</v>
      </c>
      <c r="G65" t="s">
        <v>242</v>
      </c>
      <c r="I65" s="166">
        <v>72736765.260000005</v>
      </c>
      <c r="J65" t="s">
        <v>224</v>
      </c>
      <c r="K65" s="166">
        <v>30125690957.150002</v>
      </c>
      <c r="L65" s="166">
        <v>30125690957.150002</v>
      </c>
      <c r="M65" t="s">
        <v>225</v>
      </c>
    </row>
    <row r="66" spans="1:13">
      <c r="A66" t="s">
        <v>219</v>
      </c>
      <c r="B66" t="s">
        <v>220</v>
      </c>
      <c r="C66" t="s">
        <v>221</v>
      </c>
      <c r="D66" t="s">
        <v>222</v>
      </c>
      <c r="E66" t="s">
        <v>223</v>
      </c>
      <c r="F66">
        <v>5020101010152</v>
      </c>
      <c r="G66" t="s">
        <v>245</v>
      </c>
      <c r="I66" s="166">
        <v>14971283.26</v>
      </c>
      <c r="J66" t="s">
        <v>224</v>
      </c>
      <c r="K66" s="166">
        <v>30125690957.150002</v>
      </c>
      <c r="L66" s="166">
        <v>30125690957.150002</v>
      </c>
      <c r="M66" t="s">
        <v>225</v>
      </c>
    </row>
    <row r="67" spans="1:13">
      <c r="A67" t="s">
        <v>219</v>
      </c>
      <c r="B67" t="s">
        <v>220</v>
      </c>
      <c r="C67" t="s">
        <v>221</v>
      </c>
      <c r="D67" t="s">
        <v>222</v>
      </c>
      <c r="E67" t="s">
        <v>223</v>
      </c>
      <c r="F67">
        <v>5020101010154</v>
      </c>
      <c r="G67" t="s">
        <v>246</v>
      </c>
      <c r="I67" s="166">
        <v>508562</v>
      </c>
      <c r="J67" t="s">
        <v>224</v>
      </c>
      <c r="K67" s="166">
        <v>30125690957.150002</v>
      </c>
      <c r="L67" s="166">
        <v>30125690957.150002</v>
      </c>
      <c r="M67" t="s">
        <v>225</v>
      </c>
    </row>
    <row r="68" spans="1:13">
      <c r="A68" t="s">
        <v>219</v>
      </c>
      <c r="B68" t="s">
        <v>220</v>
      </c>
      <c r="C68" t="s">
        <v>221</v>
      </c>
      <c r="D68" t="s">
        <v>222</v>
      </c>
      <c r="E68" t="s">
        <v>223</v>
      </c>
      <c r="F68">
        <v>503</v>
      </c>
      <c r="G68" t="s">
        <v>14</v>
      </c>
      <c r="I68" s="167">
        <v>2818422758.3299999</v>
      </c>
      <c r="J68" t="s">
        <v>224</v>
      </c>
      <c r="K68" s="166">
        <v>30125690957.150002</v>
      </c>
      <c r="L68" s="166">
        <v>30125690957.150002</v>
      </c>
      <c r="M68" t="s">
        <v>225</v>
      </c>
    </row>
    <row r="70" spans="1:13" ht="16.5" thickBot="1">
      <c r="H70" s="169">
        <f>H2+H4+H7+H16+H22+H26+H28+H43+H44+H45+H46+H47+H48+H49+H50+H51+H52+H53+H55+H54</f>
        <v>30546721606.439995</v>
      </c>
      <c r="I70" s="169">
        <f>I15+I24+I25+I27+I32+I33+I34+I39+I60+I61+I62+I68</f>
        <v>33240775443.75</v>
      </c>
    </row>
    <row r="71" spans="1:13" ht="16.5" thickTop="1"/>
    <row r="72" spans="1:13">
      <c r="I72" s="166"/>
    </row>
  </sheetData>
  <phoneticPr fontId="0" type="noConversion"/>
  <pageMargins left="0.7" right="0.7" top="0.75" bottom="0.75" header="0.3" footer="0.3"/>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4"/>
  </sheetPr>
  <dimension ref="A1:M37"/>
  <sheetViews>
    <sheetView topLeftCell="F1" workbookViewId="0">
      <selection activeCell="G15" sqref="G15:I15"/>
    </sheetView>
  </sheetViews>
  <sheetFormatPr defaultRowHeight="15.75"/>
  <cols>
    <col min="6" max="6" width="17.625" customWidth="1"/>
    <col min="7" max="7" width="55.125" bestFit="1" customWidth="1"/>
    <col min="8" max="9" width="16" bestFit="1" customWidth="1"/>
    <col min="11" max="12" width="16" bestFit="1" customWidth="1"/>
  </cols>
  <sheetData>
    <row r="1" spans="1:13">
      <c r="A1" t="s">
        <v>219</v>
      </c>
      <c r="B1" t="s">
        <v>220</v>
      </c>
      <c r="C1" t="s">
        <v>221</v>
      </c>
      <c r="D1" t="s">
        <v>222</v>
      </c>
      <c r="E1" t="s">
        <v>223</v>
      </c>
      <c r="F1">
        <v>101010101</v>
      </c>
      <c r="G1" t="s">
        <v>227</v>
      </c>
      <c r="H1" s="175">
        <v>707575</v>
      </c>
      <c r="I1" s="173"/>
      <c r="J1" t="s">
        <v>224</v>
      </c>
      <c r="K1" s="166">
        <v>30125690957.150002</v>
      </c>
      <c r="L1" s="166">
        <v>30125690957.150002</v>
      </c>
      <c r="M1" t="s">
        <v>225</v>
      </c>
    </row>
    <row r="2" spans="1:13">
      <c r="A2" t="s">
        <v>219</v>
      </c>
      <c r="B2" t="s">
        <v>220</v>
      </c>
      <c r="C2" t="s">
        <v>221</v>
      </c>
      <c r="D2" t="s">
        <v>222</v>
      </c>
      <c r="E2" t="s">
        <v>223</v>
      </c>
      <c r="F2">
        <v>102010102</v>
      </c>
      <c r="G2" t="s">
        <v>234</v>
      </c>
      <c r="H2" s="175">
        <v>18886073518.709999</v>
      </c>
      <c r="I2" s="173"/>
      <c r="J2" t="s">
        <v>224</v>
      </c>
      <c r="K2" s="166">
        <v>30125690957.150002</v>
      </c>
      <c r="L2" s="166">
        <v>30125690957.150002</v>
      </c>
      <c r="M2" t="s">
        <v>225</v>
      </c>
    </row>
    <row r="3" spans="1:13">
      <c r="A3" t="s">
        <v>219</v>
      </c>
      <c r="B3" t="s">
        <v>220</v>
      </c>
      <c r="C3" t="s">
        <v>221</v>
      </c>
      <c r="D3" t="s">
        <v>222</v>
      </c>
      <c r="E3" t="s">
        <v>223</v>
      </c>
      <c r="F3">
        <v>10202</v>
      </c>
      <c r="G3" t="s">
        <v>238</v>
      </c>
      <c r="H3" s="175">
        <v>6735898773.79</v>
      </c>
      <c r="I3" s="174"/>
      <c r="J3" t="s">
        <v>224</v>
      </c>
      <c r="K3" s="166">
        <v>30125690957.150002</v>
      </c>
      <c r="L3" s="166">
        <v>30125690957.150002</v>
      </c>
      <c r="M3" t="s">
        <v>225</v>
      </c>
    </row>
    <row r="4" spans="1:13">
      <c r="A4" t="s">
        <v>219</v>
      </c>
      <c r="B4" t="s">
        <v>220</v>
      </c>
      <c r="C4" t="s">
        <v>221</v>
      </c>
      <c r="D4" t="s">
        <v>222</v>
      </c>
      <c r="E4" t="s">
        <v>223</v>
      </c>
      <c r="F4">
        <v>1020306010101</v>
      </c>
      <c r="G4" t="s">
        <v>0</v>
      </c>
      <c r="H4" s="174"/>
      <c r="I4" s="175">
        <v>58733904.869999997</v>
      </c>
      <c r="J4" t="s">
        <v>224</v>
      </c>
      <c r="K4" s="166">
        <v>30125690957.150002</v>
      </c>
      <c r="L4" s="166">
        <v>30125690957.150002</v>
      </c>
      <c r="M4" t="s">
        <v>225</v>
      </c>
    </row>
    <row r="5" spans="1:13">
      <c r="A5" t="s">
        <v>219</v>
      </c>
      <c r="B5" t="s">
        <v>220</v>
      </c>
      <c r="C5" t="s">
        <v>221</v>
      </c>
      <c r="D5" t="s">
        <v>222</v>
      </c>
      <c r="E5" t="s">
        <v>223</v>
      </c>
      <c r="F5">
        <v>10204020101</v>
      </c>
      <c r="G5" t="s">
        <v>2</v>
      </c>
      <c r="H5" s="175">
        <v>63333530.689999998</v>
      </c>
      <c r="I5" s="174"/>
      <c r="J5" t="s">
        <v>224</v>
      </c>
      <c r="K5" s="166">
        <v>30125690957.150002</v>
      </c>
      <c r="L5" s="166">
        <v>30125690957.150002</v>
      </c>
      <c r="M5" t="s">
        <v>225</v>
      </c>
    </row>
    <row r="6" spans="1:13">
      <c r="A6" t="s">
        <v>219</v>
      </c>
      <c r="B6" t="s">
        <v>220</v>
      </c>
      <c r="C6" t="s">
        <v>221</v>
      </c>
      <c r="D6" t="s">
        <v>222</v>
      </c>
      <c r="E6" t="s">
        <v>223</v>
      </c>
      <c r="F6">
        <v>10205020101</v>
      </c>
      <c r="G6" t="s">
        <v>6</v>
      </c>
      <c r="H6" s="175">
        <v>175566632</v>
      </c>
      <c r="I6" s="174"/>
      <c r="J6" t="s">
        <v>224</v>
      </c>
      <c r="K6" s="166">
        <v>30125690957.150002</v>
      </c>
      <c r="L6" s="166">
        <v>30125690957.150002</v>
      </c>
      <c r="M6" t="s">
        <v>225</v>
      </c>
    </row>
    <row r="7" spans="1:13">
      <c r="A7" t="s">
        <v>219</v>
      </c>
      <c r="B7" t="s">
        <v>220</v>
      </c>
      <c r="C7" t="s">
        <v>221</v>
      </c>
      <c r="D7" t="s">
        <v>222</v>
      </c>
      <c r="E7" t="s">
        <v>223</v>
      </c>
      <c r="F7">
        <v>201010101</v>
      </c>
      <c r="G7" t="s">
        <v>9</v>
      </c>
      <c r="I7" s="173">
        <v>14916086328.799999</v>
      </c>
      <c r="J7" t="s">
        <v>224</v>
      </c>
      <c r="K7" s="166">
        <v>30125690957.150002</v>
      </c>
      <c r="L7" s="166">
        <v>30125690957.150002</v>
      </c>
      <c r="M7" t="s">
        <v>225</v>
      </c>
    </row>
    <row r="8" spans="1:13">
      <c r="A8" t="s">
        <v>219</v>
      </c>
      <c r="B8" t="s">
        <v>220</v>
      </c>
      <c r="C8" t="s">
        <v>221</v>
      </c>
      <c r="D8" t="s">
        <v>222</v>
      </c>
      <c r="E8" t="s">
        <v>223</v>
      </c>
      <c r="F8">
        <v>203</v>
      </c>
      <c r="G8" t="s">
        <v>12</v>
      </c>
      <c r="H8" s="166"/>
      <c r="I8" s="173">
        <v>4239780247.8299999</v>
      </c>
      <c r="J8" t="s">
        <v>224</v>
      </c>
      <c r="K8" s="166">
        <v>30125690957.150002</v>
      </c>
      <c r="L8" s="166">
        <v>30125690957.150002</v>
      </c>
      <c r="M8" t="s">
        <v>225</v>
      </c>
    </row>
    <row r="9" spans="1:13">
      <c r="A9" t="s">
        <v>219</v>
      </c>
      <c r="B9" t="s">
        <v>220</v>
      </c>
      <c r="C9" t="s">
        <v>221</v>
      </c>
      <c r="D9" t="s">
        <v>222</v>
      </c>
      <c r="E9" t="s">
        <v>223</v>
      </c>
      <c r="F9">
        <v>2030105010101</v>
      </c>
      <c r="G9" t="s">
        <v>14</v>
      </c>
      <c r="H9" s="173">
        <v>2818422758.3299999</v>
      </c>
      <c r="I9" s="174"/>
      <c r="J9" t="s">
        <v>224</v>
      </c>
      <c r="K9" s="166">
        <v>30125690957.150002</v>
      </c>
      <c r="L9" s="166">
        <v>30125690957.150002</v>
      </c>
      <c r="M9" t="s">
        <v>225</v>
      </c>
    </row>
    <row r="10" spans="1:13">
      <c r="A10" t="s">
        <v>219</v>
      </c>
      <c r="B10" t="s">
        <v>220</v>
      </c>
      <c r="C10" t="s">
        <v>221</v>
      </c>
      <c r="D10" t="s">
        <v>222</v>
      </c>
      <c r="E10" t="s">
        <v>223</v>
      </c>
      <c r="F10">
        <v>302030101</v>
      </c>
      <c r="G10" t="s">
        <v>23</v>
      </c>
      <c r="I10" s="175">
        <v>15659205.109999999</v>
      </c>
      <c r="J10" t="s">
        <v>224</v>
      </c>
      <c r="K10" s="166">
        <v>30125690957.150002</v>
      </c>
      <c r="L10" s="166">
        <v>30125690957.150002</v>
      </c>
      <c r="M10" t="s">
        <v>225</v>
      </c>
    </row>
    <row r="11" spans="1:13">
      <c r="A11" t="s">
        <v>219</v>
      </c>
      <c r="B11" t="s">
        <v>220</v>
      </c>
      <c r="C11" t="s">
        <v>221</v>
      </c>
      <c r="D11" t="s">
        <v>222</v>
      </c>
      <c r="E11" t="s">
        <v>223</v>
      </c>
      <c r="F11">
        <v>302030102</v>
      </c>
      <c r="G11" t="s">
        <v>25</v>
      </c>
      <c r="I11" s="175">
        <v>650740.78</v>
      </c>
      <c r="J11" t="s">
        <v>224</v>
      </c>
      <c r="K11" s="166">
        <v>30125690957.150002</v>
      </c>
      <c r="L11" s="166">
        <v>30125690957.150002</v>
      </c>
      <c r="M11" t="s">
        <v>225</v>
      </c>
    </row>
    <row r="12" spans="1:13">
      <c r="A12" t="s">
        <v>219</v>
      </c>
      <c r="B12" t="s">
        <v>220</v>
      </c>
      <c r="C12" t="s">
        <v>221</v>
      </c>
      <c r="D12" t="s">
        <v>222</v>
      </c>
      <c r="E12" t="s">
        <v>223</v>
      </c>
      <c r="F12">
        <v>3020302010101</v>
      </c>
      <c r="G12" t="s">
        <v>29</v>
      </c>
      <c r="I12" s="166">
        <v>21482.68</v>
      </c>
      <c r="J12" t="s">
        <v>224</v>
      </c>
      <c r="K12" s="166">
        <v>30125690957.150002</v>
      </c>
      <c r="L12" s="166">
        <v>30125690957.150002</v>
      </c>
      <c r="M12" t="s">
        <v>225</v>
      </c>
    </row>
    <row r="13" spans="1:13">
      <c r="A13" t="s">
        <v>219</v>
      </c>
      <c r="B13" t="s">
        <v>220</v>
      </c>
      <c r="C13" t="s">
        <v>221</v>
      </c>
      <c r="D13" t="s">
        <v>222</v>
      </c>
      <c r="E13" t="s">
        <v>223</v>
      </c>
      <c r="F13">
        <v>3020302010201</v>
      </c>
      <c r="G13" t="s">
        <v>31</v>
      </c>
      <c r="I13" s="166">
        <v>150000</v>
      </c>
      <c r="J13" t="s">
        <v>224</v>
      </c>
      <c r="K13" s="166">
        <v>30125690957.150002</v>
      </c>
      <c r="L13" s="166">
        <v>30125690957.150002</v>
      </c>
      <c r="M13" t="s">
        <v>225</v>
      </c>
    </row>
    <row r="14" spans="1:13">
      <c r="A14" t="s">
        <v>219</v>
      </c>
      <c r="B14" t="s">
        <v>220</v>
      </c>
      <c r="C14" t="s">
        <v>221</v>
      </c>
      <c r="D14" t="s">
        <v>222</v>
      </c>
      <c r="E14" t="s">
        <v>223</v>
      </c>
      <c r="F14">
        <v>3020302010504</v>
      </c>
      <c r="G14" t="s">
        <v>33</v>
      </c>
      <c r="I14" s="176">
        <v>20603631.640000001</v>
      </c>
      <c r="J14" t="s">
        <v>224</v>
      </c>
      <c r="K14" s="166">
        <v>30125690957.150002</v>
      </c>
      <c r="L14" s="166">
        <v>30125690957.150002</v>
      </c>
      <c r="M14" t="s">
        <v>225</v>
      </c>
    </row>
    <row r="15" spans="1:13">
      <c r="A15" t="s">
        <v>219</v>
      </c>
      <c r="B15" t="s">
        <v>220</v>
      </c>
      <c r="C15" t="s">
        <v>221</v>
      </c>
      <c r="D15" t="s">
        <v>222</v>
      </c>
      <c r="E15" t="s">
        <v>223</v>
      </c>
      <c r="F15">
        <v>3020302010602</v>
      </c>
      <c r="G15" t="s">
        <v>230</v>
      </c>
      <c r="I15" s="166">
        <v>128450079</v>
      </c>
      <c r="J15" t="s">
        <v>224</v>
      </c>
      <c r="K15" s="166">
        <v>30125690957.150002</v>
      </c>
      <c r="L15" s="166">
        <v>30125690957.150002</v>
      </c>
      <c r="M15" t="s">
        <v>225</v>
      </c>
    </row>
    <row r="16" spans="1:13">
      <c r="A16" t="s">
        <v>219</v>
      </c>
      <c r="B16" t="s">
        <v>220</v>
      </c>
      <c r="C16" t="s">
        <v>221</v>
      </c>
      <c r="D16" t="s">
        <v>222</v>
      </c>
      <c r="E16" t="s">
        <v>223</v>
      </c>
      <c r="F16">
        <v>3020406010101</v>
      </c>
      <c r="G16" t="s">
        <v>35</v>
      </c>
      <c r="I16" s="166">
        <v>351091</v>
      </c>
      <c r="J16" t="s">
        <v>224</v>
      </c>
      <c r="K16" s="166">
        <v>30125690957.150002</v>
      </c>
      <c r="L16" s="166">
        <v>30125690957.150002</v>
      </c>
      <c r="M16" t="s">
        <v>225</v>
      </c>
    </row>
    <row r="17" spans="1:13">
      <c r="A17" t="s">
        <v>219</v>
      </c>
      <c r="B17" t="s">
        <v>220</v>
      </c>
      <c r="C17" t="s">
        <v>221</v>
      </c>
      <c r="D17" t="s">
        <v>222</v>
      </c>
      <c r="E17" t="s">
        <v>223</v>
      </c>
      <c r="F17">
        <v>3020406010103</v>
      </c>
      <c r="G17" t="s">
        <v>36</v>
      </c>
      <c r="I17" s="166">
        <v>850213392</v>
      </c>
      <c r="J17" t="s">
        <v>224</v>
      </c>
      <c r="K17" s="166">
        <v>30125690957.150002</v>
      </c>
      <c r="L17" s="166">
        <v>30125690957.150002</v>
      </c>
      <c r="M17" t="s">
        <v>225</v>
      </c>
    </row>
    <row r="18" spans="1:13">
      <c r="A18" t="s">
        <v>219</v>
      </c>
      <c r="B18" t="s">
        <v>220</v>
      </c>
      <c r="C18" t="s">
        <v>221</v>
      </c>
      <c r="D18" t="s">
        <v>222</v>
      </c>
      <c r="E18" t="s">
        <v>223</v>
      </c>
      <c r="F18">
        <v>3020406010139</v>
      </c>
      <c r="G18" t="s">
        <v>37</v>
      </c>
      <c r="I18" s="166">
        <v>1063909</v>
      </c>
      <c r="J18" t="s">
        <v>224</v>
      </c>
      <c r="K18" s="166">
        <v>30125690957.150002</v>
      </c>
      <c r="L18" s="166">
        <v>30125690957.150002</v>
      </c>
      <c r="M18" t="s">
        <v>225</v>
      </c>
    </row>
    <row r="19" spans="1:13">
      <c r="A19" t="s">
        <v>219</v>
      </c>
      <c r="B19" t="s">
        <v>220</v>
      </c>
      <c r="C19" t="s">
        <v>221</v>
      </c>
      <c r="D19" t="s">
        <v>222</v>
      </c>
      <c r="E19" t="s">
        <v>223</v>
      </c>
      <c r="F19">
        <v>4</v>
      </c>
      <c r="G19" t="s">
        <v>143</v>
      </c>
      <c r="H19" s="167">
        <v>320992407.39999998</v>
      </c>
      <c r="J19" t="s">
        <v>224</v>
      </c>
      <c r="K19" s="166">
        <v>30125690957.150002</v>
      </c>
      <c r="L19" s="166">
        <v>30125690957.150002</v>
      </c>
      <c r="M19" t="s">
        <v>225</v>
      </c>
    </row>
    <row r="20" spans="1:13">
      <c r="A20" t="s">
        <v>219</v>
      </c>
      <c r="B20" t="s">
        <v>220</v>
      </c>
      <c r="C20" t="s">
        <v>221</v>
      </c>
      <c r="D20" t="s">
        <v>222</v>
      </c>
      <c r="E20" t="s">
        <v>223</v>
      </c>
      <c r="F20">
        <v>4010101</v>
      </c>
      <c r="G20" t="s">
        <v>40</v>
      </c>
      <c r="H20" s="171">
        <v>162644632.13</v>
      </c>
      <c r="J20" t="s">
        <v>224</v>
      </c>
      <c r="K20" s="166">
        <v>30125690957.150002</v>
      </c>
      <c r="L20" s="166">
        <v>30125690957.150002</v>
      </c>
      <c r="M20" t="s">
        <v>225</v>
      </c>
    </row>
    <row r="21" spans="1:13">
      <c r="A21" t="s">
        <v>219</v>
      </c>
      <c r="B21" t="s">
        <v>220</v>
      </c>
      <c r="C21" t="s">
        <v>221</v>
      </c>
      <c r="D21" t="s">
        <v>222</v>
      </c>
      <c r="E21" t="s">
        <v>223</v>
      </c>
      <c r="F21">
        <v>4010102</v>
      </c>
      <c r="G21" t="s">
        <v>41</v>
      </c>
      <c r="H21" s="171">
        <v>6792856.7599999998</v>
      </c>
      <c r="J21" t="s">
        <v>224</v>
      </c>
      <c r="K21" s="166">
        <v>30125690957.150002</v>
      </c>
      <c r="L21" s="166">
        <v>30125690957.150002</v>
      </c>
      <c r="M21" t="s">
        <v>225</v>
      </c>
    </row>
    <row r="22" spans="1:13">
      <c r="A22" t="s">
        <v>219</v>
      </c>
      <c r="B22" t="s">
        <v>220</v>
      </c>
      <c r="C22" t="s">
        <v>221</v>
      </c>
      <c r="D22" t="s">
        <v>222</v>
      </c>
      <c r="E22" t="s">
        <v>223</v>
      </c>
      <c r="F22">
        <v>40102</v>
      </c>
      <c r="G22" t="s">
        <v>42</v>
      </c>
      <c r="H22" s="171">
        <v>120208.68</v>
      </c>
      <c r="J22" t="s">
        <v>224</v>
      </c>
      <c r="K22" s="166">
        <v>30125690957.150002</v>
      </c>
      <c r="L22" s="166">
        <v>30125690957.150002</v>
      </c>
      <c r="M22" t="s">
        <v>225</v>
      </c>
    </row>
    <row r="23" spans="1:13">
      <c r="A23" t="s">
        <v>219</v>
      </c>
      <c r="B23" t="s">
        <v>220</v>
      </c>
      <c r="C23" t="s">
        <v>221</v>
      </c>
      <c r="D23" t="s">
        <v>222</v>
      </c>
      <c r="E23" t="s">
        <v>223</v>
      </c>
      <c r="F23">
        <v>40105</v>
      </c>
      <c r="G23" t="s">
        <v>45</v>
      </c>
      <c r="H23" s="171">
        <v>261330.39</v>
      </c>
      <c r="J23" t="s">
        <v>224</v>
      </c>
      <c r="K23" s="166">
        <v>30125690957.150002</v>
      </c>
      <c r="L23" s="166">
        <v>30125690957.150002</v>
      </c>
      <c r="M23" t="s">
        <v>225</v>
      </c>
    </row>
    <row r="24" spans="1:13">
      <c r="A24" t="s">
        <v>219</v>
      </c>
      <c r="B24" t="s">
        <v>220</v>
      </c>
      <c r="C24" t="s">
        <v>221</v>
      </c>
      <c r="D24" t="s">
        <v>222</v>
      </c>
      <c r="E24" t="s">
        <v>223</v>
      </c>
      <c r="F24">
        <v>40201</v>
      </c>
      <c r="G24" t="s">
        <v>48</v>
      </c>
      <c r="H24" s="171">
        <v>463909</v>
      </c>
      <c r="J24" t="s">
        <v>224</v>
      </c>
      <c r="K24" s="166">
        <v>30125690957.150002</v>
      </c>
      <c r="L24" s="166">
        <v>30125690957.150002</v>
      </c>
      <c r="M24" t="s">
        <v>225</v>
      </c>
    </row>
    <row r="25" spans="1:13">
      <c r="A25" t="s">
        <v>219</v>
      </c>
      <c r="B25" t="s">
        <v>220</v>
      </c>
      <c r="C25" t="s">
        <v>221</v>
      </c>
      <c r="D25" t="s">
        <v>222</v>
      </c>
      <c r="E25" t="s">
        <v>223</v>
      </c>
      <c r="F25">
        <v>40203</v>
      </c>
      <c r="G25" t="s">
        <v>50</v>
      </c>
      <c r="H25" s="171">
        <v>20603632.640000001</v>
      </c>
      <c r="J25" t="s">
        <v>224</v>
      </c>
      <c r="K25" s="166">
        <v>30125690957.150002</v>
      </c>
      <c r="L25" s="166">
        <v>30125690957.150002</v>
      </c>
      <c r="M25" t="s">
        <v>225</v>
      </c>
    </row>
    <row r="26" spans="1:13">
      <c r="A26" t="s">
        <v>219</v>
      </c>
      <c r="B26" t="s">
        <v>220</v>
      </c>
      <c r="C26" t="s">
        <v>221</v>
      </c>
      <c r="D26" t="s">
        <v>222</v>
      </c>
      <c r="E26" t="s">
        <v>223</v>
      </c>
      <c r="F26">
        <v>40204</v>
      </c>
      <c r="G26" t="s">
        <v>51</v>
      </c>
      <c r="H26" s="171">
        <v>128549579.8</v>
      </c>
      <c r="J26" t="s">
        <v>224</v>
      </c>
      <c r="K26" s="166">
        <v>30125690957.150002</v>
      </c>
      <c r="L26" s="166">
        <v>30125690957.150002</v>
      </c>
      <c r="M26" t="s">
        <v>225</v>
      </c>
    </row>
    <row r="27" spans="1:13">
      <c r="A27" t="s">
        <v>219</v>
      </c>
      <c r="B27" t="s">
        <v>220</v>
      </c>
      <c r="C27" t="s">
        <v>221</v>
      </c>
      <c r="D27" t="s">
        <v>222</v>
      </c>
      <c r="E27" t="s">
        <v>223</v>
      </c>
      <c r="F27">
        <v>4030101010308</v>
      </c>
      <c r="G27" t="s">
        <v>56</v>
      </c>
      <c r="H27" s="171">
        <v>1441846</v>
      </c>
      <c r="J27" t="s">
        <v>224</v>
      </c>
      <c r="K27" s="166">
        <v>30125690957.150002</v>
      </c>
      <c r="L27" s="166">
        <v>30125690957.150002</v>
      </c>
      <c r="M27" t="s">
        <v>225</v>
      </c>
    </row>
    <row r="28" spans="1:13">
      <c r="A28" t="s">
        <v>219</v>
      </c>
      <c r="B28" t="s">
        <v>220</v>
      </c>
      <c r="C28" t="s">
        <v>221</v>
      </c>
      <c r="D28" t="s">
        <v>222</v>
      </c>
      <c r="E28" t="s">
        <v>223</v>
      </c>
      <c r="F28">
        <v>4030101010310</v>
      </c>
      <c r="G28" t="s">
        <v>230</v>
      </c>
      <c r="H28" s="171">
        <v>100822</v>
      </c>
      <c r="J28" t="s">
        <v>224</v>
      </c>
      <c r="K28" s="166">
        <v>30125690957.150002</v>
      </c>
      <c r="L28" s="166">
        <v>30125690957.150002</v>
      </c>
      <c r="M28" t="s">
        <v>225</v>
      </c>
    </row>
    <row r="29" spans="1:13">
      <c r="A29" t="s">
        <v>219</v>
      </c>
      <c r="B29" t="s">
        <v>220</v>
      </c>
      <c r="C29" t="s">
        <v>221</v>
      </c>
      <c r="D29" t="s">
        <v>222</v>
      </c>
      <c r="E29" t="s">
        <v>223</v>
      </c>
      <c r="F29">
        <v>404</v>
      </c>
      <c r="G29" t="s">
        <v>57</v>
      </c>
      <c r="H29" s="171">
        <v>13590</v>
      </c>
      <c r="J29" t="s">
        <v>224</v>
      </c>
      <c r="K29" s="166">
        <v>30125690957.150002</v>
      </c>
      <c r="L29" s="166">
        <v>30125690957.150002</v>
      </c>
      <c r="M29" t="s">
        <v>225</v>
      </c>
    </row>
    <row r="30" spans="1:13">
      <c r="A30" t="s">
        <v>219</v>
      </c>
      <c r="B30" t="s">
        <v>220</v>
      </c>
      <c r="C30" t="s">
        <v>221</v>
      </c>
      <c r="D30" t="s">
        <v>222</v>
      </c>
      <c r="E30" t="s">
        <v>223</v>
      </c>
      <c r="F30">
        <v>5</v>
      </c>
      <c r="G30" t="s">
        <v>139</v>
      </c>
      <c r="I30" s="167">
        <v>5950808424.8800001</v>
      </c>
      <c r="J30" t="s">
        <v>224</v>
      </c>
      <c r="K30" s="166">
        <v>30125690957.150002</v>
      </c>
      <c r="L30" s="166">
        <v>30125690957.150002</v>
      </c>
      <c r="M30" t="s">
        <v>225</v>
      </c>
    </row>
    <row r="31" spans="1:13">
      <c r="A31" t="s">
        <v>219</v>
      </c>
      <c r="B31" t="s">
        <v>220</v>
      </c>
      <c r="C31" t="s">
        <v>221</v>
      </c>
      <c r="D31" t="s">
        <v>222</v>
      </c>
      <c r="E31" t="s">
        <v>223</v>
      </c>
      <c r="F31">
        <v>501010102</v>
      </c>
      <c r="G31" t="s">
        <v>234</v>
      </c>
      <c r="I31" s="167">
        <v>1739888803.54</v>
      </c>
      <c r="J31" t="s">
        <v>224</v>
      </c>
      <c r="K31" s="166">
        <v>30125690957.150002</v>
      </c>
      <c r="L31" s="166">
        <v>30125690957.150002</v>
      </c>
      <c r="M31" t="s">
        <v>225</v>
      </c>
    </row>
    <row r="32" spans="1:13">
      <c r="A32" t="s">
        <v>219</v>
      </c>
      <c r="B32" t="s">
        <v>220</v>
      </c>
      <c r="C32" t="s">
        <v>221</v>
      </c>
      <c r="D32" t="s">
        <v>222</v>
      </c>
      <c r="E32" t="s">
        <v>223</v>
      </c>
      <c r="F32">
        <v>50102</v>
      </c>
      <c r="G32" t="s">
        <v>62</v>
      </c>
      <c r="I32" s="167">
        <v>1094358701</v>
      </c>
      <c r="J32" t="s">
        <v>224</v>
      </c>
      <c r="K32" s="166">
        <v>30125690957.150002</v>
      </c>
      <c r="L32" s="166">
        <v>30125690957.150002</v>
      </c>
      <c r="M32" t="s">
        <v>225</v>
      </c>
    </row>
    <row r="33" spans="1:13">
      <c r="A33" t="s">
        <v>219</v>
      </c>
      <c r="B33" t="s">
        <v>220</v>
      </c>
      <c r="C33" t="s">
        <v>221</v>
      </c>
      <c r="D33" t="s">
        <v>222</v>
      </c>
      <c r="E33" t="s">
        <v>223</v>
      </c>
      <c r="F33">
        <v>502</v>
      </c>
      <c r="G33" t="s">
        <v>64</v>
      </c>
      <c r="I33" s="167">
        <v>298138162.00999999</v>
      </c>
      <c r="J33" t="s">
        <v>224</v>
      </c>
      <c r="K33" s="166">
        <v>30125690957.150002</v>
      </c>
      <c r="L33" s="166">
        <v>30125690957.150002</v>
      </c>
      <c r="M33" t="s">
        <v>225</v>
      </c>
    </row>
    <row r="34" spans="1:13">
      <c r="A34" t="s">
        <v>219</v>
      </c>
      <c r="B34" t="s">
        <v>220</v>
      </c>
      <c r="C34" t="s">
        <v>221</v>
      </c>
      <c r="D34" t="s">
        <v>222</v>
      </c>
      <c r="E34" t="s">
        <v>223</v>
      </c>
      <c r="F34">
        <v>503</v>
      </c>
      <c r="G34" t="s">
        <v>14</v>
      </c>
      <c r="I34" s="167">
        <v>2818422758.3299999</v>
      </c>
      <c r="J34" t="s">
        <v>224</v>
      </c>
      <c r="K34" s="166">
        <v>30125690957.150002</v>
      </c>
      <c r="L34" s="166">
        <v>30125690957.150002</v>
      </c>
      <c r="M34" t="s">
        <v>225</v>
      </c>
    </row>
    <row r="36" spans="1:13" ht="16.5" thickBot="1">
      <c r="H36" s="170">
        <f>SUM(H1:H34)</f>
        <v>29321987603.319996</v>
      </c>
      <c r="I36" s="170">
        <f>SUM(I1:I34)</f>
        <v>32133380862.470001</v>
      </c>
    </row>
    <row r="37" spans="1:13" ht="16.5" thickTop="1"/>
  </sheetData>
  <phoneticPr fontId="0" type="noConversion"/>
  <pageMargins left="0.7" right="0.7" top="0.75" bottom="0.75" header="0.3" footer="0.3"/>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4"/>
  </sheetPr>
  <dimension ref="A1:M34"/>
  <sheetViews>
    <sheetView topLeftCell="G1" workbookViewId="0">
      <selection activeCell="G15" sqref="G15:I15"/>
    </sheetView>
  </sheetViews>
  <sheetFormatPr defaultRowHeight="15.75"/>
  <cols>
    <col min="6" max="6" width="17.625" customWidth="1"/>
    <col min="7" max="7" width="55.125" bestFit="1" customWidth="1"/>
    <col min="8" max="9" width="16" bestFit="1" customWidth="1"/>
    <col min="11" max="12" width="16" bestFit="1" customWidth="1"/>
  </cols>
  <sheetData>
    <row r="1" spans="1:13">
      <c r="A1" t="s">
        <v>219</v>
      </c>
      <c r="B1" t="s">
        <v>220</v>
      </c>
      <c r="C1" t="s">
        <v>221</v>
      </c>
      <c r="D1" t="s">
        <v>222</v>
      </c>
      <c r="E1" t="s">
        <v>223</v>
      </c>
      <c r="F1">
        <v>10101</v>
      </c>
      <c r="G1" t="s">
        <v>227</v>
      </c>
      <c r="H1" s="178">
        <v>707575</v>
      </c>
      <c r="J1" t="s">
        <v>224</v>
      </c>
      <c r="K1" s="166">
        <v>30125690957.150002</v>
      </c>
      <c r="L1" s="166">
        <v>30125690957.150002</v>
      </c>
      <c r="M1" t="s">
        <v>225</v>
      </c>
    </row>
    <row r="2" spans="1:13">
      <c r="A2" t="s">
        <v>219</v>
      </c>
      <c r="B2" t="s">
        <v>220</v>
      </c>
      <c r="C2" t="s">
        <v>221</v>
      </c>
      <c r="D2" t="s">
        <v>222</v>
      </c>
      <c r="E2" t="s">
        <v>223</v>
      </c>
      <c r="F2">
        <v>10201</v>
      </c>
      <c r="G2" t="s">
        <v>232</v>
      </c>
      <c r="H2" s="178">
        <v>18886073518.709999</v>
      </c>
      <c r="J2" t="s">
        <v>224</v>
      </c>
      <c r="K2" s="166">
        <v>30125690957.150002</v>
      </c>
      <c r="L2" s="166">
        <v>30125690957.150002</v>
      </c>
      <c r="M2" t="s">
        <v>225</v>
      </c>
    </row>
    <row r="3" spans="1:13">
      <c r="A3" t="s">
        <v>219</v>
      </c>
      <c r="B3" t="s">
        <v>220</v>
      </c>
      <c r="C3" t="s">
        <v>221</v>
      </c>
      <c r="D3" t="s">
        <v>222</v>
      </c>
      <c r="E3" t="s">
        <v>223</v>
      </c>
      <c r="F3">
        <v>10202</v>
      </c>
      <c r="G3" t="s">
        <v>238</v>
      </c>
      <c r="H3" s="178">
        <v>6735898773.79</v>
      </c>
      <c r="J3" t="s">
        <v>224</v>
      </c>
      <c r="K3" s="166">
        <v>30125690957.150002</v>
      </c>
      <c r="L3" s="166">
        <v>30125690957.150002</v>
      </c>
      <c r="M3" t="s">
        <v>225</v>
      </c>
    </row>
    <row r="4" spans="1:13">
      <c r="A4" t="s">
        <v>219</v>
      </c>
      <c r="B4" t="s">
        <v>220</v>
      </c>
      <c r="C4" t="s">
        <v>221</v>
      </c>
      <c r="D4" t="s">
        <v>222</v>
      </c>
      <c r="E4" t="s">
        <v>223</v>
      </c>
      <c r="F4">
        <v>10203</v>
      </c>
      <c r="G4" t="s">
        <v>247</v>
      </c>
      <c r="H4" s="181"/>
      <c r="I4" s="178">
        <v>58733904.869999997</v>
      </c>
      <c r="J4" t="s">
        <v>224</v>
      </c>
      <c r="K4" s="166">
        <v>30125690957.150002</v>
      </c>
      <c r="L4" s="166">
        <v>30125690957.150002</v>
      </c>
      <c r="M4" t="s">
        <v>225</v>
      </c>
    </row>
    <row r="5" spans="1:13">
      <c r="A5" t="s">
        <v>219</v>
      </c>
      <c r="B5" t="s">
        <v>220</v>
      </c>
      <c r="C5" t="s">
        <v>221</v>
      </c>
      <c r="D5" t="s">
        <v>222</v>
      </c>
      <c r="E5" t="s">
        <v>223</v>
      </c>
      <c r="F5">
        <v>10204</v>
      </c>
      <c r="G5" t="s">
        <v>1</v>
      </c>
      <c r="H5" s="178">
        <v>63333530.689999998</v>
      </c>
      <c r="J5" t="s">
        <v>224</v>
      </c>
      <c r="K5" s="166">
        <v>30125690957.150002</v>
      </c>
      <c r="L5" s="166">
        <v>30125690957.150002</v>
      </c>
      <c r="M5" t="s">
        <v>225</v>
      </c>
    </row>
    <row r="6" spans="1:13">
      <c r="A6" t="s">
        <v>219</v>
      </c>
      <c r="B6" t="s">
        <v>220</v>
      </c>
      <c r="C6" t="s">
        <v>221</v>
      </c>
      <c r="D6" t="s">
        <v>222</v>
      </c>
      <c r="E6" t="s">
        <v>223</v>
      </c>
      <c r="F6">
        <v>1020502</v>
      </c>
      <c r="G6" t="s">
        <v>5</v>
      </c>
      <c r="H6" s="178">
        <v>175566632</v>
      </c>
      <c r="J6" t="s">
        <v>224</v>
      </c>
      <c r="K6" s="166">
        <v>30125690957.150002</v>
      </c>
      <c r="L6" s="166">
        <v>30125690957.150002</v>
      </c>
      <c r="M6" t="s">
        <v>225</v>
      </c>
    </row>
    <row r="7" spans="1:13">
      <c r="A7" t="s">
        <v>219</v>
      </c>
      <c r="B7" t="s">
        <v>220</v>
      </c>
      <c r="C7" t="s">
        <v>221</v>
      </c>
      <c r="D7" t="s">
        <v>222</v>
      </c>
      <c r="E7" t="s">
        <v>223</v>
      </c>
      <c r="F7">
        <v>201</v>
      </c>
      <c r="G7" t="s">
        <v>9</v>
      </c>
      <c r="H7" s="177"/>
      <c r="I7" s="176">
        <v>14916086328.799999</v>
      </c>
      <c r="J7" t="s">
        <v>224</v>
      </c>
      <c r="K7" s="166">
        <v>30125690957.150002</v>
      </c>
      <c r="L7" s="166">
        <v>30125690957.150002</v>
      </c>
      <c r="M7" t="s">
        <v>225</v>
      </c>
    </row>
    <row r="8" spans="1:13">
      <c r="A8" t="s">
        <v>219</v>
      </c>
      <c r="B8" t="s">
        <v>220</v>
      </c>
      <c r="C8" t="s">
        <v>221</v>
      </c>
      <c r="D8" t="s">
        <v>222</v>
      </c>
      <c r="E8" t="s">
        <v>223</v>
      </c>
      <c r="F8">
        <v>20302</v>
      </c>
      <c r="G8" t="s">
        <v>15</v>
      </c>
      <c r="H8" s="177"/>
      <c r="I8" s="176">
        <v>7058203006.1599998</v>
      </c>
      <c r="J8" t="s">
        <v>224</v>
      </c>
      <c r="K8" s="166">
        <v>30125690957.150002</v>
      </c>
      <c r="L8" s="166">
        <v>30125690957.150002</v>
      </c>
      <c r="M8" t="s">
        <v>225</v>
      </c>
    </row>
    <row r="9" spans="1:13">
      <c r="A9" t="s">
        <v>219</v>
      </c>
      <c r="B9" t="s">
        <v>220</v>
      </c>
      <c r="C9" t="s">
        <v>221</v>
      </c>
      <c r="D9" t="s">
        <v>222</v>
      </c>
      <c r="E9" t="s">
        <v>223</v>
      </c>
      <c r="F9">
        <v>302030101</v>
      </c>
      <c r="G9" t="s">
        <v>23</v>
      </c>
      <c r="I9" s="178">
        <v>15659205.109999999</v>
      </c>
      <c r="J9" t="s">
        <v>224</v>
      </c>
      <c r="K9" s="166">
        <v>30125690957.150002</v>
      </c>
      <c r="L9" s="166">
        <v>30125690957.150002</v>
      </c>
      <c r="M9" t="s">
        <v>225</v>
      </c>
    </row>
    <row r="10" spans="1:13">
      <c r="A10" t="s">
        <v>219</v>
      </c>
      <c r="B10" t="s">
        <v>220</v>
      </c>
      <c r="C10" t="s">
        <v>221</v>
      </c>
      <c r="D10" t="s">
        <v>222</v>
      </c>
      <c r="E10" t="s">
        <v>223</v>
      </c>
      <c r="F10">
        <v>302030102</v>
      </c>
      <c r="G10" t="s">
        <v>25</v>
      </c>
      <c r="I10" s="178">
        <v>650740.78</v>
      </c>
      <c r="J10" t="s">
        <v>224</v>
      </c>
      <c r="K10" s="166">
        <v>30125690957.150002</v>
      </c>
      <c r="L10" s="166">
        <v>30125690957.150002</v>
      </c>
      <c r="M10" t="s">
        <v>225</v>
      </c>
    </row>
    <row r="11" spans="1:13">
      <c r="A11" t="s">
        <v>219</v>
      </c>
      <c r="B11" t="s">
        <v>220</v>
      </c>
      <c r="C11" t="s">
        <v>221</v>
      </c>
      <c r="D11" t="s">
        <v>222</v>
      </c>
      <c r="E11" t="s">
        <v>223</v>
      </c>
      <c r="F11">
        <v>30203020101</v>
      </c>
      <c r="G11" t="s">
        <v>28</v>
      </c>
      <c r="I11" s="178">
        <v>21482.68</v>
      </c>
      <c r="J11" t="s">
        <v>224</v>
      </c>
      <c r="K11" s="166">
        <v>30125690957.150002</v>
      </c>
      <c r="L11" s="166">
        <v>30125690957.150002</v>
      </c>
      <c r="M11" t="s">
        <v>225</v>
      </c>
    </row>
    <row r="12" spans="1:13">
      <c r="A12" t="s">
        <v>219</v>
      </c>
      <c r="B12" t="s">
        <v>220</v>
      </c>
      <c r="C12" t="s">
        <v>221</v>
      </c>
      <c r="D12" t="s">
        <v>222</v>
      </c>
      <c r="E12" t="s">
        <v>223</v>
      </c>
      <c r="F12">
        <v>30203020102</v>
      </c>
      <c r="G12" t="s">
        <v>30</v>
      </c>
      <c r="H12" s="166"/>
      <c r="I12" s="178">
        <v>150000</v>
      </c>
      <c r="J12" t="s">
        <v>224</v>
      </c>
      <c r="K12" s="166">
        <v>30125690957.150002</v>
      </c>
      <c r="L12" s="166">
        <v>30125690957.150002</v>
      </c>
      <c r="M12" t="s">
        <v>225</v>
      </c>
    </row>
    <row r="13" spans="1:13">
      <c r="G13" t="s">
        <v>230</v>
      </c>
      <c r="I13" s="178">
        <v>128450079</v>
      </c>
      <c r="K13" s="166"/>
      <c r="L13" s="166"/>
    </row>
    <row r="14" spans="1:13">
      <c r="A14" t="s">
        <v>219</v>
      </c>
      <c r="B14" t="s">
        <v>220</v>
      </c>
      <c r="C14" t="s">
        <v>221</v>
      </c>
      <c r="D14" t="s">
        <v>222</v>
      </c>
      <c r="E14" t="s">
        <v>223</v>
      </c>
      <c r="F14">
        <v>3020302010504</v>
      </c>
      <c r="G14" t="s">
        <v>33</v>
      </c>
      <c r="I14" s="178">
        <v>20603631.640000001</v>
      </c>
      <c r="J14" t="s">
        <v>224</v>
      </c>
      <c r="K14" s="166">
        <v>30125690957.150002</v>
      </c>
      <c r="L14" s="166">
        <v>30125690957.150002</v>
      </c>
      <c r="M14" t="s">
        <v>225</v>
      </c>
    </row>
    <row r="15" spans="1:13">
      <c r="A15" t="s">
        <v>219</v>
      </c>
      <c r="B15" t="s">
        <v>220</v>
      </c>
      <c r="C15" t="s">
        <v>221</v>
      </c>
      <c r="D15" t="s">
        <v>222</v>
      </c>
      <c r="E15" t="s">
        <v>223</v>
      </c>
      <c r="F15">
        <v>3020406010101</v>
      </c>
      <c r="G15" t="s">
        <v>35</v>
      </c>
      <c r="I15" s="178">
        <v>351091</v>
      </c>
      <c r="J15" t="s">
        <v>224</v>
      </c>
      <c r="K15" s="166">
        <v>30125690957.150002</v>
      </c>
      <c r="L15" s="166">
        <v>30125690957.150002</v>
      </c>
      <c r="M15" t="s">
        <v>225</v>
      </c>
    </row>
    <row r="16" spans="1:13">
      <c r="A16" t="s">
        <v>219</v>
      </c>
      <c r="B16" t="s">
        <v>220</v>
      </c>
      <c r="C16" t="s">
        <v>221</v>
      </c>
      <c r="D16" t="s">
        <v>222</v>
      </c>
      <c r="E16" t="s">
        <v>223</v>
      </c>
      <c r="F16">
        <v>3020406010103</v>
      </c>
      <c r="G16" t="s">
        <v>36</v>
      </c>
      <c r="I16" s="178">
        <v>850213392</v>
      </c>
      <c r="J16" t="s">
        <v>224</v>
      </c>
      <c r="K16" s="166">
        <v>30125690957.150002</v>
      </c>
      <c r="L16" s="166">
        <v>30125690957.150002</v>
      </c>
      <c r="M16" t="s">
        <v>225</v>
      </c>
    </row>
    <row r="17" spans="1:13">
      <c r="A17" t="s">
        <v>219</v>
      </c>
      <c r="B17" t="s">
        <v>220</v>
      </c>
      <c r="C17" t="s">
        <v>221</v>
      </c>
      <c r="D17" t="s">
        <v>222</v>
      </c>
      <c r="E17" t="s">
        <v>223</v>
      </c>
      <c r="F17">
        <v>3020406010139</v>
      </c>
      <c r="G17" t="s">
        <v>37</v>
      </c>
      <c r="I17" s="178">
        <v>1063909</v>
      </c>
      <c r="J17" t="s">
        <v>224</v>
      </c>
      <c r="K17" s="166">
        <v>30125690957.150002</v>
      </c>
      <c r="L17" s="166">
        <v>30125690957.150002</v>
      </c>
      <c r="M17" t="s">
        <v>225</v>
      </c>
    </row>
    <row r="18" spans="1:13">
      <c r="A18" t="s">
        <v>219</v>
      </c>
      <c r="B18" t="s">
        <v>220</v>
      </c>
      <c r="C18" t="s">
        <v>221</v>
      </c>
      <c r="D18" t="s">
        <v>222</v>
      </c>
      <c r="E18" t="s">
        <v>223</v>
      </c>
      <c r="F18">
        <v>4010101</v>
      </c>
      <c r="G18" t="s">
        <v>40</v>
      </c>
      <c r="H18" s="179">
        <v>162644632.13</v>
      </c>
      <c r="J18" t="s">
        <v>224</v>
      </c>
      <c r="K18" s="166">
        <v>30125690957.150002</v>
      </c>
      <c r="L18" s="166">
        <v>30125690957.150002</v>
      </c>
      <c r="M18" t="s">
        <v>225</v>
      </c>
    </row>
    <row r="19" spans="1:13">
      <c r="A19" t="s">
        <v>219</v>
      </c>
      <c r="B19" t="s">
        <v>220</v>
      </c>
      <c r="C19" t="s">
        <v>221</v>
      </c>
      <c r="D19" t="s">
        <v>222</v>
      </c>
      <c r="E19" t="s">
        <v>223</v>
      </c>
      <c r="F19">
        <v>4010102</v>
      </c>
      <c r="G19" t="s">
        <v>41</v>
      </c>
      <c r="H19" s="178">
        <v>6792856.7599999998</v>
      </c>
      <c r="J19" t="s">
        <v>224</v>
      </c>
      <c r="K19" s="166">
        <v>30125690957.150002</v>
      </c>
      <c r="L19" s="166">
        <v>30125690957.150002</v>
      </c>
      <c r="M19" t="s">
        <v>225</v>
      </c>
    </row>
    <row r="20" spans="1:13">
      <c r="A20" t="s">
        <v>219</v>
      </c>
      <c r="B20" t="s">
        <v>220</v>
      </c>
      <c r="C20" t="s">
        <v>221</v>
      </c>
      <c r="D20" t="s">
        <v>222</v>
      </c>
      <c r="E20" t="s">
        <v>223</v>
      </c>
      <c r="F20">
        <v>40102</v>
      </c>
      <c r="G20" t="s">
        <v>42</v>
      </c>
      <c r="H20" s="178">
        <v>120208.68</v>
      </c>
      <c r="J20" t="s">
        <v>224</v>
      </c>
      <c r="K20" s="166">
        <v>30125690957.150002</v>
      </c>
      <c r="L20" s="166">
        <v>30125690957.150002</v>
      </c>
      <c r="M20" t="s">
        <v>225</v>
      </c>
    </row>
    <row r="21" spans="1:13">
      <c r="A21" t="s">
        <v>219</v>
      </c>
      <c r="B21" t="s">
        <v>220</v>
      </c>
      <c r="C21" t="s">
        <v>221</v>
      </c>
      <c r="D21" t="s">
        <v>222</v>
      </c>
      <c r="E21" t="s">
        <v>223</v>
      </c>
      <c r="F21">
        <v>40105</v>
      </c>
      <c r="G21" t="s">
        <v>45</v>
      </c>
      <c r="H21" s="178">
        <v>261330.39</v>
      </c>
      <c r="J21" t="s">
        <v>224</v>
      </c>
      <c r="K21" s="166">
        <v>30125690957.150002</v>
      </c>
      <c r="L21" s="166">
        <v>30125690957.150002</v>
      </c>
      <c r="M21" t="s">
        <v>225</v>
      </c>
    </row>
    <row r="22" spans="1:13">
      <c r="A22" t="s">
        <v>219</v>
      </c>
      <c r="B22" t="s">
        <v>220</v>
      </c>
      <c r="C22" t="s">
        <v>221</v>
      </c>
      <c r="D22" t="s">
        <v>222</v>
      </c>
      <c r="E22" t="s">
        <v>223</v>
      </c>
      <c r="F22">
        <v>40201</v>
      </c>
      <c r="G22" t="s">
        <v>48</v>
      </c>
      <c r="H22" s="178">
        <v>463909</v>
      </c>
      <c r="J22" t="s">
        <v>224</v>
      </c>
      <c r="K22" s="166">
        <v>30125690957.150002</v>
      </c>
      <c r="L22" s="166">
        <v>30125690957.150002</v>
      </c>
      <c r="M22" t="s">
        <v>225</v>
      </c>
    </row>
    <row r="23" spans="1:13">
      <c r="A23" t="s">
        <v>219</v>
      </c>
      <c r="B23" t="s">
        <v>220</v>
      </c>
      <c r="C23" t="s">
        <v>221</v>
      </c>
      <c r="D23" t="s">
        <v>222</v>
      </c>
      <c r="E23" t="s">
        <v>223</v>
      </c>
      <c r="F23">
        <v>40203</v>
      </c>
      <c r="G23" t="s">
        <v>50</v>
      </c>
      <c r="H23" s="178">
        <v>20603632.640000001</v>
      </c>
      <c r="J23" t="s">
        <v>224</v>
      </c>
      <c r="K23" s="166">
        <v>30125690957.150002</v>
      </c>
      <c r="L23" s="166">
        <v>30125690957.150002</v>
      </c>
      <c r="M23" t="s">
        <v>225</v>
      </c>
    </row>
    <row r="24" spans="1:13">
      <c r="A24" t="s">
        <v>219</v>
      </c>
      <c r="B24" t="s">
        <v>220</v>
      </c>
      <c r="C24" t="s">
        <v>221</v>
      </c>
      <c r="D24" t="s">
        <v>222</v>
      </c>
      <c r="E24" t="s">
        <v>223</v>
      </c>
      <c r="F24">
        <v>40204</v>
      </c>
      <c r="G24" t="s">
        <v>51</v>
      </c>
      <c r="H24" s="178">
        <v>128549579.8</v>
      </c>
      <c r="J24" t="s">
        <v>224</v>
      </c>
      <c r="K24" s="166">
        <v>30125690957.150002</v>
      </c>
      <c r="L24" s="166">
        <v>30125690957.150002</v>
      </c>
      <c r="M24" t="s">
        <v>225</v>
      </c>
    </row>
    <row r="25" spans="1:13">
      <c r="A25" t="s">
        <v>219</v>
      </c>
      <c r="B25" t="s">
        <v>220</v>
      </c>
      <c r="C25" t="s">
        <v>221</v>
      </c>
      <c r="D25" t="s">
        <v>222</v>
      </c>
      <c r="E25" t="s">
        <v>223</v>
      </c>
      <c r="F25">
        <v>4030101010308</v>
      </c>
      <c r="G25" t="s">
        <v>56</v>
      </c>
      <c r="H25" s="178">
        <v>1441846</v>
      </c>
      <c r="J25" t="s">
        <v>224</v>
      </c>
      <c r="K25" s="166">
        <v>30125690957.150002</v>
      </c>
      <c r="L25" s="166">
        <v>30125690957.150002</v>
      </c>
      <c r="M25" t="s">
        <v>225</v>
      </c>
    </row>
    <row r="26" spans="1:13">
      <c r="A26" t="s">
        <v>219</v>
      </c>
      <c r="B26" t="s">
        <v>220</v>
      </c>
      <c r="C26" t="s">
        <v>221</v>
      </c>
      <c r="D26" t="s">
        <v>222</v>
      </c>
      <c r="E26" t="s">
        <v>223</v>
      </c>
      <c r="F26">
        <v>4030101010310</v>
      </c>
      <c r="G26" t="s">
        <v>230</v>
      </c>
      <c r="H26" s="178">
        <v>100822</v>
      </c>
      <c r="J26" t="s">
        <v>224</v>
      </c>
      <c r="K26" s="166">
        <v>30125690957.150002</v>
      </c>
      <c r="L26" s="166">
        <v>30125690957.150002</v>
      </c>
      <c r="M26" t="s">
        <v>225</v>
      </c>
    </row>
    <row r="27" spans="1:13">
      <c r="A27" t="s">
        <v>219</v>
      </c>
      <c r="B27" t="s">
        <v>220</v>
      </c>
      <c r="C27" t="s">
        <v>221</v>
      </c>
      <c r="D27" t="s">
        <v>222</v>
      </c>
      <c r="E27" t="s">
        <v>223</v>
      </c>
      <c r="F27">
        <v>404</v>
      </c>
      <c r="G27" t="s">
        <v>57</v>
      </c>
      <c r="H27" s="178">
        <v>13590</v>
      </c>
      <c r="J27" t="s">
        <v>224</v>
      </c>
      <c r="K27" s="166">
        <v>30125690957.150002</v>
      </c>
      <c r="L27" s="166">
        <v>30125690957.150002</v>
      </c>
      <c r="M27" t="s">
        <v>225</v>
      </c>
    </row>
    <row r="28" spans="1:13">
      <c r="A28" t="s">
        <v>219</v>
      </c>
      <c r="B28" t="s">
        <v>220</v>
      </c>
      <c r="C28" t="s">
        <v>221</v>
      </c>
      <c r="D28" t="s">
        <v>222</v>
      </c>
      <c r="E28" t="s">
        <v>223</v>
      </c>
      <c r="F28">
        <v>50101</v>
      </c>
      <c r="G28" t="s">
        <v>60</v>
      </c>
      <c r="I28" s="178">
        <v>1739888803.54</v>
      </c>
      <c r="J28" t="s">
        <v>224</v>
      </c>
      <c r="K28" s="166">
        <v>30125690957.150002</v>
      </c>
      <c r="L28" s="166">
        <v>30125690957.150002</v>
      </c>
      <c r="M28" t="s">
        <v>225</v>
      </c>
    </row>
    <row r="29" spans="1:13">
      <c r="A29" t="s">
        <v>219</v>
      </c>
      <c r="B29" t="s">
        <v>220</v>
      </c>
      <c r="C29" t="s">
        <v>221</v>
      </c>
      <c r="D29" t="s">
        <v>222</v>
      </c>
      <c r="E29" t="s">
        <v>223</v>
      </c>
      <c r="F29">
        <v>50102</v>
      </c>
      <c r="G29" t="s">
        <v>62</v>
      </c>
      <c r="I29" s="178">
        <v>1094358701</v>
      </c>
      <c r="J29" t="s">
        <v>224</v>
      </c>
      <c r="K29" s="166">
        <v>30125690957.150002</v>
      </c>
      <c r="L29" s="166">
        <v>30125690957.150002</v>
      </c>
      <c r="M29" t="s">
        <v>225</v>
      </c>
    </row>
    <row r="30" spans="1:13">
      <c r="A30" t="s">
        <v>219</v>
      </c>
      <c r="B30" t="s">
        <v>220</v>
      </c>
      <c r="C30" t="s">
        <v>221</v>
      </c>
      <c r="D30" t="s">
        <v>222</v>
      </c>
      <c r="E30" t="s">
        <v>223</v>
      </c>
      <c r="F30">
        <v>502</v>
      </c>
      <c r="G30" t="s">
        <v>64</v>
      </c>
      <c r="I30" s="178">
        <v>298138162.00999999</v>
      </c>
      <c r="J30" t="s">
        <v>224</v>
      </c>
      <c r="K30" s="166">
        <v>30125690957.150002</v>
      </c>
      <c r="L30" s="166">
        <v>30125690957.150002</v>
      </c>
      <c r="M30" t="s">
        <v>225</v>
      </c>
    </row>
    <row r="32" spans="1:13" ht="16.5" thickBot="1">
      <c r="H32" s="170">
        <f>SUM(H1:H30)</f>
        <v>26182572437.589996</v>
      </c>
      <c r="I32" s="170">
        <f>SUM(I1:I30)</f>
        <v>26182572437.59</v>
      </c>
    </row>
    <row r="33" spans="8:8" ht="16.5" thickTop="1"/>
    <row r="34" spans="8:8">
      <c r="H34" s="180">
        <f>I32-H32</f>
        <v>0</v>
      </c>
    </row>
  </sheetData>
  <phoneticPr fontId="0" type="noConversion"/>
  <pageMargins left="0.7" right="0.7" top="0.75" bottom="0.75" header="0.3" footer="0.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14"/>
  </sheetPr>
  <dimension ref="A1:M34"/>
  <sheetViews>
    <sheetView topLeftCell="F1" workbookViewId="0">
      <selection activeCell="G15" sqref="G15:I15"/>
    </sheetView>
  </sheetViews>
  <sheetFormatPr defaultRowHeight="15.75"/>
  <cols>
    <col min="6" max="6" width="17.625" customWidth="1"/>
    <col min="7" max="7" width="55.125" bestFit="1" customWidth="1"/>
    <col min="8" max="9" width="16" bestFit="1" customWidth="1"/>
    <col min="11" max="12" width="16" bestFit="1" customWidth="1"/>
  </cols>
  <sheetData>
    <row r="1" spans="1:13">
      <c r="A1" t="s">
        <v>219</v>
      </c>
      <c r="B1" t="s">
        <v>220</v>
      </c>
      <c r="C1" t="s">
        <v>221</v>
      </c>
      <c r="D1" t="s">
        <v>222</v>
      </c>
      <c r="E1" t="s">
        <v>223</v>
      </c>
      <c r="F1">
        <v>101</v>
      </c>
      <c r="G1" t="s">
        <v>226</v>
      </c>
      <c r="H1" s="172">
        <v>707575</v>
      </c>
      <c r="I1" s="184"/>
      <c r="J1" t="s">
        <v>224</v>
      </c>
      <c r="K1" s="166">
        <v>30125690957.150002</v>
      </c>
      <c r="L1" s="166">
        <v>30125690957.150002</v>
      </c>
      <c r="M1" t="s">
        <v>225</v>
      </c>
    </row>
    <row r="2" spans="1:13">
      <c r="A2" t="s">
        <v>219</v>
      </c>
      <c r="B2" t="s">
        <v>220</v>
      </c>
      <c r="C2" t="s">
        <v>221</v>
      </c>
      <c r="D2" t="s">
        <v>222</v>
      </c>
      <c r="E2" t="s">
        <v>223</v>
      </c>
      <c r="F2">
        <v>102010102</v>
      </c>
      <c r="G2" t="s">
        <v>234</v>
      </c>
      <c r="H2" s="172">
        <v>18886073518.709999</v>
      </c>
      <c r="I2" s="184"/>
      <c r="J2" t="s">
        <v>224</v>
      </c>
      <c r="K2" s="166">
        <v>30125690957.150002</v>
      </c>
      <c r="L2" s="166">
        <v>30125690957.150002</v>
      </c>
      <c r="M2" t="s">
        <v>225</v>
      </c>
    </row>
    <row r="3" spans="1:13">
      <c r="A3" t="s">
        <v>219</v>
      </c>
      <c r="B3" t="s">
        <v>220</v>
      </c>
      <c r="C3" t="s">
        <v>221</v>
      </c>
      <c r="D3" t="s">
        <v>222</v>
      </c>
      <c r="E3" t="s">
        <v>223</v>
      </c>
      <c r="F3">
        <v>102020101</v>
      </c>
      <c r="G3" t="s">
        <v>239</v>
      </c>
      <c r="H3" s="172">
        <v>6735898773.79</v>
      </c>
      <c r="I3" s="184"/>
      <c r="J3" t="s">
        <v>224</v>
      </c>
      <c r="K3" s="166">
        <v>30125690957.150002</v>
      </c>
      <c r="L3" s="166">
        <v>30125690957.150002</v>
      </c>
      <c r="M3" t="s">
        <v>225</v>
      </c>
    </row>
    <row r="4" spans="1:13">
      <c r="A4" t="s">
        <v>219</v>
      </c>
      <c r="B4" t="s">
        <v>220</v>
      </c>
      <c r="C4" t="s">
        <v>221</v>
      </c>
      <c r="D4" t="s">
        <v>222</v>
      </c>
      <c r="E4" t="s">
        <v>223</v>
      </c>
      <c r="F4">
        <v>10203</v>
      </c>
      <c r="G4" t="s">
        <v>247</v>
      </c>
      <c r="H4" s="184"/>
      <c r="I4" s="172">
        <v>58733904.869999997</v>
      </c>
      <c r="J4" t="s">
        <v>224</v>
      </c>
      <c r="K4" s="166">
        <v>30125690957.150002</v>
      </c>
      <c r="L4" s="166">
        <v>30125690957.150002</v>
      </c>
      <c r="M4" t="s">
        <v>225</v>
      </c>
    </row>
    <row r="5" spans="1:13">
      <c r="A5" t="s">
        <v>219</v>
      </c>
      <c r="B5" t="s">
        <v>220</v>
      </c>
      <c r="C5" t="s">
        <v>221</v>
      </c>
      <c r="D5" t="s">
        <v>222</v>
      </c>
      <c r="E5" t="s">
        <v>223</v>
      </c>
      <c r="F5">
        <v>10204020101</v>
      </c>
      <c r="G5" t="s">
        <v>2</v>
      </c>
      <c r="H5" s="172">
        <v>63333530.689999998</v>
      </c>
      <c r="I5" s="184"/>
      <c r="J5" t="s">
        <v>224</v>
      </c>
      <c r="K5" s="166">
        <v>30125690957.150002</v>
      </c>
      <c r="L5" s="166">
        <v>30125690957.150002</v>
      </c>
      <c r="M5" t="s">
        <v>225</v>
      </c>
    </row>
    <row r="6" spans="1:13">
      <c r="A6" t="s">
        <v>219</v>
      </c>
      <c r="B6" t="s">
        <v>220</v>
      </c>
      <c r="C6" t="s">
        <v>221</v>
      </c>
      <c r="D6" t="s">
        <v>222</v>
      </c>
      <c r="E6" t="s">
        <v>223</v>
      </c>
      <c r="F6">
        <v>10205</v>
      </c>
      <c r="G6" t="s">
        <v>4</v>
      </c>
      <c r="H6" s="172">
        <v>175566632</v>
      </c>
      <c r="I6" s="184"/>
      <c r="J6" t="s">
        <v>224</v>
      </c>
      <c r="K6" s="166">
        <v>30125690957.150002</v>
      </c>
      <c r="L6" s="166">
        <v>30125690957.150002</v>
      </c>
      <c r="M6" t="s">
        <v>225</v>
      </c>
    </row>
    <row r="7" spans="1:13">
      <c r="A7" t="s">
        <v>219</v>
      </c>
      <c r="B7" t="s">
        <v>220</v>
      </c>
      <c r="C7" t="s">
        <v>221</v>
      </c>
      <c r="D7" t="s">
        <v>222</v>
      </c>
      <c r="E7" t="s">
        <v>223</v>
      </c>
      <c r="F7">
        <v>201</v>
      </c>
      <c r="G7" t="s">
        <v>9</v>
      </c>
      <c r="H7" s="182"/>
      <c r="I7" s="183">
        <v>14916086328.799999</v>
      </c>
      <c r="J7" t="s">
        <v>224</v>
      </c>
      <c r="K7" s="166">
        <v>30125690957.150002</v>
      </c>
      <c r="L7" s="166">
        <v>30125690957.150002</v>
      </c>
      <c r="M7" t="s">
        <v>225</v>
      </c>
    </row>
    <row r="8" spans="1:13">
      <c r="H8" s="182"/>
      <c r="I8" s="183">
        <v>7058203006.1599998</v>
      </c>
      <c r="K8" s="166"/>
      <c r="L8" s="166"/>
    </row>
    <row r="9" spans="1:13">
      <c r="A9" t="s">
        <v>219</v>
      </c>
      <c r="B9" t="s">
        <v>220</v>
      </c>
      <c r="C9" t="s">
        <v>221</v>
      </c>
      <c r="D9" t="s">
        <v>222</v>
      </c>
      <c r="E9" t="s">
        <v>223</v>
      </c>
      <c r="F9">
        <v>302030101</v>
      </c>
      <c r="G9" t="s">
        <v>23</v>
      </c>
      <c r="H9" s="184"/>
      <c r="I9" s="172">
        <v>15659205.109999999</v>
      </c>
      <c r="J9" t="s">
        <v>224</v>
      </c>
      <c r="K9" s="166">
        <v>30125690957.150002</v>
      </c>
      <c r="L9" s="166">
        <v>30125690957.150002</v>
      </c>
      <c r="M9" t="s">
        <v>225</v>
      </c>
    </row>
    <row r="10" spans="1:13">
      <c r="A10" t="s">
        <v>219</v>
      </c>
      <c r="B10" t="s">
        <v>220</v>
      </c>
      <c r="C10" t="s">
        <v>221</v>
      </c>
      <c r="D10" t="s">
        <v>222</v>
      </c>
      <c r="E10" t="s">
        <v>223</v>
      </c>
      <c r="F10">
        <v>302030102</v>
      </c>
      <c r="G10" t="s">
        <v>25</v>
      </c>
      <c r="H10" s="184"/>
      <c r="I10" s="172">
        <v>650740.78</v>
      </c>
      <c r="J10" t="s">
        <v>224</v>
      </c>
      <c r="K10" s="166">
        <v>30125690957.150002</v>
      </c>
      <c r="L10" s="166">
        <v>30125690957.150002</v>
      </c>
      <c r="M10" t="s">
        <v>225</v>
      </c>
    </row>
    <row r="11" spans="1:13">
      <c r="A11" t="s">
        <v>219</v>
      </c>
      <c r="B11" t="s">
        <v>220</v>
      </c>
      <c r="C11" t="s">
        <v>221</v>
      </c>
      <c r="D11" t="s">
        <v>222</v>
      </c>
      <c r="E11" t="s">
        <v>223</v>
      </c>
      <c r="F11">
        <v>3020302010101</v>
      </c>
      <c r="G11" t="s">
        <v>29</v>
      </c>
      <c r="H11" s="184"/>
      <c r="I11" s="172">
        <v>21482.68</v>
      </c>
      <c r="J11" t="s">
        <v>224</v>
      </c>
      <c r="K11" s="166">
        <v>30125690957.150002</v>
      </c>
      <c r="L11" s="166">
        <v>30125690957.150002</v>
      </c>
      <c r="M11" t="s">
        <v>225</v>
      </c>
    </row>
    <row r="12" spans="1:13">
      <c r="A12" t="s">
        <v>219</v>
      </c>
      <c r="B12" t="s">
        <v>220</v>
      </c>
      <c r="C12" t="s">
        <v>221</v>
      </c>
      <c r="D12" t="s">
        <v>222</v>
      </c>
      <c r="E12" t="s">
        <v>223</v>
      </c>
      <c r="F12">
        <v>3020302010201</v>
      </c>
      <c r="G12" t="s">
        <v>31</v>
      </c>
      <c r="H12" s="184"/>
      <c r="I12" s="172">
        <v>150000</v>
      </c>
      <c r="J12" t="s">
        <v>224</v>
      </c>
      <c r="K12" s="166">
        <v>30125690957.150002</v>
      </c>
      <c r="L12" s="166">
        <v>30125690957.150002</v>
      </c>
      <c r="M12" t="s">
        <v>225</v>
      </c>
    </row>
    <row r="13" spans="1:13">
      <c r="A13" t="s">
        <v>219</v>
      </c>
      <c r="B13" t="s">
        <v>220</v>
      </c>
      <c r="C13" t="s">
        <v>221</v>
      </c>
      <c r="D13" t="s">
        <v>222</v>
      </c>
      <c r="E13" t="s">
        <v>223</v>
      </c>
      <c r="F13">
        <v>3020302010504</v>
      </c>
      <c r="G13" t="s">
        <v>33</v>
      </c>
      <c r="H13" s="184"/>
      <c r="I13" s="172">
        <v>20603631.640000001</v>
      </c>
      <c r="J13" t="s">
        <v>224</v>
      </c>
      <c r="K13" s="166">
        <v>30125690957.150002</v>
      </c>
      <c r="L13" s="166">
        <v>30125690957.150002</v>
      </c>
      <c r="M13" t="s">
        <v>225</v>
      </c>
    </row>
    <row r="14" spans="1:13">
      <c r="A14" t="s">
        <v>219</v>
      </c>
      <c r="B14" t="s">
        <v>220</v>
      </c>
      <c r="C14" t="s">
        <v>221</v>
      </c>
      <c r="D14" t="s">
        <v>222</v>
      </c>
      <c r="E14" t="s">
        <v>223</v>
      </c>
      <c r="F14">
        <v>3020302010602</v>
      </c>
      <c r="G14" t="s">
        <v>230</v>
      </c>
      <c r="H14" s="184"/>
      <c r="I14" s="172">
        <v>128450079</v>
      </c>
      <c r="J14" t="s">
        <v>224</v>
      </c>
      <c r="K14" s="166">
        <v>30125690957.150002</v>
      </c>
      <c r="L14" s="166">
        <v>30125690957.150002</v>
      </c>
      <c r="M14" t="s">
        <v>225</v>
      </c>
    </row>
    <row r="15" spans="1:13">
      <c r="A15" t="s">
        <v>219</v>
      </c>
      <c r="B15" t="s">
        <v>220</v>
      </c>
      <c r="C15" t="s">
        <v>221</v>
      </c>
      <c r="D15" t="s">
        <v>222</v>
      </c>
      <c r="E15" t="s">
        <v>223</v>
      </c>
      <c r="F15">
        <v>3020406010101</v>
      </c>
      <c r="G15" t="s">
        <v>35</v>
      </c>
      <c r="H15" s="184"/>
      <c r="I15" s="172">
        <v>351091</v>
      </c>
      <c r="J15" t="s">
        <v>224</v>
      </c>
      <c r="K15" s="166">
        <v>30125690957.150002</v>
      </c>
      <c r="L15" s="166">
        <v>30125690957.150002</v>
      </c>
      <c r="M15" t="s">
        <v>225</v>
      </c>
    </row>
    <row r="16" spans="1:13">
      <c r="A16" t="s">
        <v>219</v>
      </c>
      <c r="B16" t="s">
        <v>220</v>
      </c>
      <c r="C16" t="s">
        <v>221</v>
      </c>
      <c r="D16" t="s">
        <v>222</v>
      </c>
      <c r="E16" t="s">
        <v>223</v>
      </c>
      <c r="F16">
        <v>3020406010103</v>
      </c>
      <c r="G16" t="s">
        <v>36</v>
      </c>
      <c r="H16" s="184"/>
      <c r="I16" s="172">
        <v>850213392</v>
      </c>
      <c r="J16" t="s">
        <v>224</v>
      </c>
      <c r="K16" s="166">
        <v>30125690957.150002</v>
      </c>
      <c r="L16" s="166">
        <v>30125690957.150002</v>
      </c>
      <c r="M16" t="s">
        <v>225</v>
      </c>
    </row>
    <row r="17" spans="1:13">
      <c r="A17" t="s">
        <v>219</v>
      </c>
      <c r="B17" t="s">
        <v>220</v>
      </c>
      <c r="C17" t="s">
        <v>221</v>
      </c>
      <c r="D17" t="s">
        <v>222</v>
      </c>
      <c r="E17" t="s">
        <v>223</v>
      </c>
      <c r="F17">
        <v>3020406010139</v>
      </c>
      <c r="G17" t="s">
        <v>37</v>
      </c>
      <c r="H17" s="184"/>
      <c r="I17" s="172">
        <v>1063909</v>
      </c>
      <c r="J17" t="s">
        <v>224</v>
      </c>
      <c r="K17" s="166">
        <v>30125690957.150002</v>
      </c>
      <c r="L17" s="166">
        <v>30125690957.150002</v>
      </c>
      <c r="M17" t="s">
        <v>225</v>
      </c>
    </row>
    <row r="18" spans="1:13">
      <c r="A18" t="s">
        <v>219</v>
      </c>
      <c r="B18" t="s">
        <v>220</v>
      </c>
      <c r="C18" t="s">
        <v>221</v>
      </c>
      <c r="D18" t="s">
        <v>222</v>
      </c>
      <c r="E18" t="s">
        <v>223</v>
      </c>
      <c r="F18">
        <v>4010101</v>
      </c>
      <c r="G18" t="s">
        <v>40</v>
      </c>
      <c r="H18" s="171">
        <v>162644632.13</v>
      </c>
      <c r="I18" s="184"/>
      <c r="J18" t="s">
        <v>224</v>
      </c>
      <c r="K18" s="166">
        <v>30125690957.150002</v>
      </c>
      <c r="L18" s="166">
        <v>30125690957.150002</v>
      </c>
      <c r="M18" t="s">
        <v>225</v>
      </c>
    </row>
    <row r="19" spans="1:13">
      <c r="A19" t="s">
        <v>219</v>
      </c>
      <c r="B19" t="s">
        <v>220</v>
      </c>
      <c r="C19" t="s">
        <v>221</v>
      </c>
      <c r="D19" t="s">
        <v>222</v>
      </c>
      <c r="E19" t="s">
        <v>223</v>
      </c>
      <c r="F19">
        <v>4010102</v>
      </c>
      <c r="G19" t="s">
        <v>41</v>
      </c>
      <c r="H19" s="172">
        <v>6792856.7599999998</v>
      </c>
      <c r="I19" s="184"/>
      <c r="J19" t="s">
        <v>224</v>
      </c>
      <c r="K19" s="166">
        <v>30125690957.150002</v>
      </c>
      <c r="L19" s="166">
        <v>30125690957.150002</v>
      </c>
      <c r="M19" t="s">
        <v>225</v>
      </c>
    </row>
    <row r="20" spans="1:13">
      <c r="A20" t="s">
        <v>219</v>
      </c>
      <c r="B20" t="s">
        <v>220</v>
      </c>
      <c r="C20" t="s">
        <v>221</v>
      </c>
      <c r="D20" t="s">
        <v>222</v>
      </c>
      <c r="E20" t="s">
        <v>223</v>
      </c>
      <c r="F20">
        <v>40102</v>
      </c>
      <c r="G20" t="s">
        <v>42</v>
      </c>
      <c r="H20" s="172">
        <v>120208.68</v>
      </c>
      <c r="I20" s="184"/>
      <c r="J20" t="s">
        <v>224</v>
      </c>
      <c r="K20" s="166">
        <v>30125690957.150002</v>
      </c>
      <c r="L20" s="166">
        <v>30125690957.150002</v>
      </c>
      <c r="M20" t="s">
        <v>225</v>
      </c>
    </row>
    <row r="21" spans="1:13">
      <c r="A21" t="s">
        <v>219</v>
      </c>
      <c r="B21" t="s">
        <v>220</v>
      </c>
      <c r="C21" t="s">
        <v>221</v>
      </c>
      <c r="D21" t="s">
        <v>222</v>
      </c>
      <c r="E21" t="s">
        <v>223</v>
      </c>
      <c r="F21">
        <v>40105</v>
      </c>
      <c r="G21" t="s">
        <v>45</v>
      </c>
      <c r="H21" s="172">
        <v>261330.39</v>
      </c>
      <c r="I21" s="184"/>
      <c r="J21" t="s">
        <v>224</v>
      </c>
      <c r="K21" s="166">
        <v>30125690957.150002</v>
      </c>
      <c r="L21" s="166">
        <v>30125690957.150002</v>
      </c>
      <c r="M21" t="s">
        <v>225</v>
      </c>
    </row>
    <row r="22" spans="1:13">
      <c r="A22" t="s">
        <v>219</v>
      </c>
      <c r="B22" t="s">
        <v>220</v>
      </c>
      <c r="C22" t="s">
        <v>221</v>
      </c>
      <c r="D22" t="s">
        <v>222</v>
      </c>
      <c r="E22" t="s">
        <v>223</v>
      </c>
      <c r="F22">
        <v>40201</v>
      </c>
      <c r="G22" t="s">
        <v>48</v>
      </c>
      <c r="H22" s="172">
        <v>463909</v>
      </c>
      <c r="I22" s="184"/>
      <c r="J22" t="s">
        <v>224</v>
      </c>
      <c r="K22" s="166">
        <v>30125690957.150002</v>
      </c>
      <c r="L22" s="166">
        <v>30125690957.150002</v>
      </c>
      <c r="M22" t="s">
        <v>225</v>
      </c>
    </row>
    <row r="23" spans="1:13">
      <c r="A23" t="s">
        <v>219</v>
      </c>
      <c r="B23" t="s">
        <v>220</v>
      </c>
      <c r="C23" t="s">
        <v>221</v>
      </c>
      <c r="D23" t="s">
        <v>222</v>
      </c>
      <c r="E23" t="s">
        <v>223</v>
      </c>
      <c r="F23">
        <v>40203</v>
      </c>
      <c r="G23" t="s">
        <v>50</v>
      </c>
      <c r="H23" s="172">
        <v>20603632.640000001</v>
      </c>
      <c r="I23" s="184"/>
      <c r="J23" t="s">
        <v>224</v>
      </c>
      <c r="K23" s="166">
        <v>30125690957.150002</v>
      </c>
      <c r="L23" s="166">
        <v>30125690957.150002</v>
      </c>
      <c r="M23" t="s">
        <v>225</v>
      </c>
    </row>
    <row r="24" spans="1:13">
      <c r="A24" t="s">
        <v>219</v>
      </c>
      <c r="B24" t="s">
        <v>220</v>
      </c>
      <c r="C24" t="s">
        <v>221</v>
      </c>
      <c r="D24" t="s">
        <v>222</v>
      </c>
      <c r="E24" t="s">
        <v>223</v>
      </c>
      <c r="F24">
        <v>40204</v>
      </c>
      <c r="G24" t="s">
        <v>51</v>
      </c>
      <c r="H24" s="172">
        <v>128549579.8</v>
      </c>
      <c r="I24" s="184"/>
      <c r="J24" t="s">
        <v>224</v>
      </c>
      <c r="K24" s="166">
        <v>30125690957.150002</v>
      </c>
      <c r="L24" s="166">
        <v>30125690957.150002</v>
      </c>
      <c r="M24" t="s">
        <v>225</v>
      </c>
    </row>
    <row r="25" spans="1:13">
      <c r="A25" t="s">
        <v>219</v>
      </c>
      <c r="B25" t="s">
        <v>220</v>
      </c>
      <c r="C25" t="s">
        <v>221</v>
      </c>
      <c r="D25" t="s">
        <v>222</v>
      </c>
      <c r="E25" t="s">
        <v>223</v>
      </c>
      <c r="F25">
        <v>4030101010308</v>
      </c>
      <c r="G25" t="s">
        <v>56</v>
      </c>
      <c r="H25" s="172">
        <v>1441846</v>
      </c>
      <c r="I25" s="184"/>
      <c r="J25" t="s">
        <v>224</v>
      </c>
      <c r="K25" s="166">
        <v>30125690957.150002</v>
      </c>
      <c r="L25" s="166">
        <v>30125690957.150002</v>
      </c>
      <c r="M25" t="s">
        <v>225</v>
      </c>
    </row>
    <row r="26" spans="1:13">
      <c r="A26" t="s">
        <v>219</v>
      </c>
      <c r="B26" t="s">
        <v>220</v>
      </c>
      <c r="C26" t="s">
        <v>221</v>
      </c>
      <c r="D26" t="s">
        <v>222</v>
      </c>
      <c r="E26" t="s">
        <v>223</v>
      </c>
      <c r="F26">
        <v>4030101010310</v>
      </c>
      <c r="G26" t="s">
        <v>230</v>
      </c>
      <c r="H26" s="172">
        <v>100822</v>
      </c>
      <c r="I26" s="184"/>
      <c r="J26" t="s">
        <v>224</v>
      </c>
      <c r="K26" s="166">
        <v>30125690957.150002</v>
      </c>
      <c r="L26" s="166">
        <v>30125690957.150002</v>
      </c>
      <c r="M26" t="s">
        <v>225</v>
      </c>
    </row>
    <row r="27" spans="1:13">
      <c r="A27" t="s">
        <v>219</v>
      </c>
      <c r="B27" t="s">
        <v>220</v>
      </c>
      <c r="C27" t="s">
        <v>221</v>
      </c>
      <c r="D27" t="s">
        <v>222</v>
      </c>
      <c r="E27" t="s">
        <v>223</v>
      </c>
      <c r="F27">
        <v>404</v>
      </c>
      <c r="G27" t="s">
        <v>57</v>
      </c>
      <c r="H27" s="172">
        <v>13590</v>
      </c>
      <c r="I27" s="184"/>
      <c r="J27" t="s">
        <v>224</v>
      </c>
      <c r="K27" s="166">
        <v>30125690957.150002</v>
      </c>
      <c r="L27" s="166">
        <v>30125690957.150002</v>
      </c>
      <c r="M27" t="s">
        <v>225</v>
      </c>
    </row>
    <row r="28" spans="1:13">
      <c r="A28" t="s">
        <v>219</v>
      </c>
      <c r="B28" t="s">
        <v>220</v>
      </c>
      <c r="C28" t="s">
        <v>221</v>
      </c>
      <c r="D28" t="s">
        <v>222</v>
      </c>
      <c r="E28" t="s">
        <v>223</v>
      </c>
      <c r="F28">
        <v>5010101020101</v>
      </c>
      <c r="G28" t="s">
        <v>235</v>
      </c>
      <c r="H28" s="184"/>
      <c r="I28" s="172">
        <v>1739888803.54</v>
      </c>
      <c r="J28" t="s">
        <v>224</v>
      </c>
      <c r="K28" s="166">
        <v>30125690957.150002</v>
      </c>
      <c r="L28" s="166">
        <v>30125690957.150002</v>
      </c>
      <c r="M28" t="s">
        <v>225</v>
      </c>
    </row>
    <row r="29" spans="1:13">
      <c r="A29" t="s">
        <v>219</v>
      </c>
      <c r="B29" t="s">
        <v>220</v>
      </c>
      <c r="C29" t="s">
        <v>221</v>
      </c>
      <c r="D29" t="s">
        <v>222</v>
      </c>
      <c r="E29" t="s">
        <v>223</v>
      </c>
      <c r="F29">
        <v>5010201010101</v>
      </c>
      <c r="G29" t="s">
        <v>63</v>
      </c>
      <c r="H29" s="184"/>
      <c r="I29" s="172">
        <v>1094358701</v>
      </c>
      <c r="J29" t="s">
        <v>224</v>
      </c>
      <c r="K29" s="166">
        <v>30125690957.150002</v>
      </c>
      <c r="L29" s="166">
        <v>30125690957.150002</v>
      </c>
      <c r="M29" t="s">
        <v>225</v>
      </c>
    </row>
    <row r="30" spans="1:13">
      <c r="A30" t="s">
        <v>219</v>
      </c>
      <c r="B30" t="s">
        <v>220</v>
      </c>
      <c r="C30" t="s">
        <v>221</v>
      </c>
      <c r="D30" t="s">
        <v>222</v>
      </c>
      <c r="E30" t="s">
        <v>223</v>
      </c>
      <c r="F30">
        <v>502</v>
      </c>
      <c r="G30" t="s">
        <v>64</v>
      </c>
      <c r="H30" s="184"/>
      <c r="I30" s="172">
        <v>298138162.00999999</v>
      </c>
      <c r="J30" t="s">
        <v>224</v>
      </c>
      <c r="K30" s="166">
        <v>30125690957.150002</v>
      </c>
      <c r="L30" s="166">
        <v>30125690957.150002</v>
      </c>
      <c r="M30" t="s">
        <v>225</v>
      </c>
    </row>
    <row r="32" spans="1:13" ht="16.5" thickBot="1">
      <c r="H32" s="170">
        <f>SUM(H1:H30)</f>
        <v>26182572437.589996</v>
      </c>
      <c r="I32" s="170">
        <f>SUM(I1:I30)</f>
        <v>26182572437.59</v>
      </c>
    </row>
    <row r="33" spans="8:8" ht="16.5" thickTop="1"/>
    <row r="34" spans="8:8">
      <c r="H34" s="180">
        <f>H32-I32</f>
        <v>0</v>
      </c>
    </row>
  </sheetData>
  <phoneticPr fontId="0" type="noConversion"/>
  <pageMargins left="0.7" right="0.7" top="0.75" bottom="0.75" header="0.3" footer="0.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sheetPr>
  <dimension ref="A1:HS351"/>
  <sheetViews>
    <sheetView view="pageBreakPreview" topLeftCell="A19" zoomScaleSheetLayoutView="100" workbookViewId="0">
      <selection activeCell="I14" sqref="I14"/>
    </sheetView>
  </sheetViews>
  <sheetFormatPr defaultRowHeight="12"/>
  <cols>
    <col min="1" max="1" width="5.125" style="201" customWidth="1"/>
    <col min="2" max="2" width="3.625" style="201" customWidth="1"/>
    <col min="3" max="3" width="41.625" style="201" customWidth="1"/>
    <col min="4" max="5" width="5.625" style="201" customWidth="1"/>
    <col min="6" max="6" width="10.375" style="201" customWidth="1"/>
    <col min="7" max="7" width="1.625" style="209" customWidth="1"/>
    <col min="8" max="8" width="10.375" style="7" customWidth="1"/>
    <col min="9" max="16384" width="9" style="205"/>
  </cols>
  <sheetData>
    <row r="1" spans="1:8">
      <c r="A1" s="199" t="s">
        <v>114</v>
      </c>
      <c r="B1" s="199"/>
      <c r="C1" s="199"/>
      <c r="D1" s="199"/>
      <c r="E1" s="199"/>
      <c r="F1" s="199"/>
      <c r="G1" s="199"/>
      <c r="H1" s="199"/>
    </row>
    <row r="2" spans="1:8">
      <c r="A2" s="2" t="s">
        <v>379</v>
      </c>
      <c r="B2" s="199"/>
      <c r="C2" s="199"/>
      <c r="D2" s="199"/>
      <c r="E2" s="199"/>
      <c r="F2" s="199"/>
      <c r="G2" s="199"/>
      <c r="H2" s="199"/>
    </row>
    <row r="3" spans="1:8">
      <c r="A3" s="82" t="s">
        <v>474</v>
      </c>
      <c r="B3" s="199"/>
      <c r="C3" s="199"/>
      <c r="D3" s="199"/>
      <c r="E3" s="199"/>
      <c r="F3" s="199"/>
      <c r="G3" s="199"/>
      <c r="H3" s="39"/>
    </row>
    <row r="4" spans="1:8">
      <c r="A4" s="82"/>
      <c r="B4" s="199"/>
      <c r="C4" s="199"/>
      <c r="D4" s="199"/>
      <c r="E4" s="199"/>
      <c r="F4" s="633" t="s">
        <v>454</v>
      </c>
      <c r="G4" s="550"/>
      <c r="H4" s="633" t="s">
        <v>382</v>
      </c>
    </row>
    <row r="5" spans="1:8" s="55" customFormat="1" hidden="1">
      <c r="A5" s="501"/>
      <c r="B5" s="501"/>
      <c r="C5" s="501"/>
      <c r="D5" s="501"/>
      <c r="F5" s="728"/>
      <c r="G5" s="729"/>
      <c r="H5" s="729"/>
    </row>
    <row r="6" spans="1:8" s="48" customFormat="1">
      <c r="A6" s="503"/>
      <c r="B6" s="503"/>
      <c r="C6" s="503"/>
      <c r="D6" s="503"/>
      <c r="E6" s="502"/>
      <c r="F6" s="730" t="s">
        <v>384</v>
      </c>
      <c r="G6" s="730"/>
      <c r="H6" s="730"/>
    </row>
    <row r="7" spans="1:8" s="36" customFormat="1">
      <c r="F7" s="730"/>
      <c r="G7" s="730"/>
      <c r="H7" s="730"/>
    </row>
    <row r="8" spans="1:8">
      <c r="A8" s="523" t="s">
        <v>94</v>
      </c>
      <c r="B8" s="209"/>
      <c r="C8" s="209"/>
      <c r="D8" s="209"/>
      <c r="E8" s="209"/>
      <c r="H8" s="201"/>
    </row>
    <row r="9" spans="1:8">
      <c r="A9" s="523"/>
      <c r="B9" s="209"/>
      <c r="C9" s="209"/>
      <c r="D9" s="209"/>
      <c r="E9" s="209"/>
      <c r="H9" s="201"/>
    </row>
    <row r="10" spans="1:8">
      <c r="A10" s="524" t="s">
        <v>281</v>
      </c>
      <c r="F10" s="7">
        <v>80038</v>
      </c>
      <c r="H10" s="7">
        <v>1098101</v>
      </c>
    </row>
    <row r="11" spans="1:8">
      <c r="A11" s="25"/>
      <c r="F11" s="7"/>
    </row>
    <row r="12" spans="1:8">
      <c r="A12" s="525" t="s">
        <v>101</v>
      </c>
      <c r="F12" s="7"/>
    </row>
    <row r="13" spans="1:8">
      <c r="A13" s="150" t="s">
        <v>350</v>
      </c>
      <c r="F13" s="7"/>
    </row>
    <row r="14" spans="1:8">
      <c r="A14" s="150" t="s">
        <v>340</v>
      </c>
      <c r="F14" s="7">
        <v>0</v>
      </c>
      <c r="H14" s="7">
        <v>237958</v>
      </c>
    </row>
    <row r="15" spans="1:8">
      <c r="A15" s="523"/>
      <c r="B15" s="471"/>
      <c r="C15" s="471"/>
      <c r="D15" s="471"/>
      <c r="E15" s="471"/>
      <c r="F15" s="122">
        <v>80038</v>
      </c>
      <c r="G15" s="526"/>
      <c r="H15" s="122">
        <v>1336059</v>
      </c>
    </row>
    <row r="16" spans="1:8">
      <c r="A16" s="528" t="s">
        <v>351</v>
      </c>
      <c r="B16" s="471"/>
      <c r="C16" s="471"/>
      <c r="D16" s="471"/>
      <c r="E16" s="471"/>
      <c r="F16" s="7"/>
      <c r="G16" s="526"/>
    </row>
    <row r="17" spans="1:8">
      <c r="A17" s="527" t="s">
        <v>119</v>
      </c>
      <c r="B17" s="224"/>
      <c r="C17" s="224"/>
      <c r="D17" s="224"/>
      <c r="E17" s="224"/>
      <c r="F17" s="12">
        <v>14190</v>
      </c>
      <c r="G17" s="526"/>
      <c r="H17" s="12">
        <v>1220402</v>
      </c>
    </row>
    <row r="18" spans="1:8">
      <c r="A18" s="531" t="s">
        <v>120</v>
      </c>
      <c r="B18" s="224"/>
      <c r="C18" s="224"/>
      <c r="D18" s="224"/>
      <c r="E18" s="224"/>
      <c r="F18" s="14">
        <v>-51417</v>
      </c>
      <c r="G18" s="526"/>
      <c r="H18" s="14">
        <v>-28980</v>
      </c>
    </row>
    <row r="19" spans="1:8">
      <c r="A19" s="527" t="s">
        <v>297</v>
      </c>
      <c r="B19" s="224"/>
      <c r="C19" s="224"/>
      <c r="D19" s="224"/>
      <c r="E19" s="224"/>
      <c r="F19" s="16">
        <v>37343</v>
      </c>
      <c r="G19" s="526"/>
      <c r="H19" s="16">
        <v>418073</v>
      </c>
    </row>
    <row r="20" spans="1:8">
      <c r="A20" s="205"/>
      <c r="B20" s="224"/>
      <c r="C20" s="224"/>
      <c r="D20" s="224"/>
      <c r="E20" s="224"/>
      <c r="F20" s="205"/>
      <c r="G20" s="205"/>
      <c r="H20" s="205"/>
    </row>
    <row r="21" spans="1:8">
      <c r="A21" s="529"/>
      <c r="B21" s="224"/>
      <c r="C21" s="224"/>
      <c r="D21" s="224"/>
      <c r="E21" s="224"/>
      <c r="F21" s="13">
        <v>116</v>
      </c>
      <c r="G21" s="526"/>
      <c r="H21" s="13">
        <v>1609495</v>
      </c>
    </row>
    <row r="22" spans="1:8">
      <c r="A22" s="528" t="s">
        <v>96</v>
      </c>
      <c r="B22" s="224"/>
      <c r="C22" s="224"/>
      <c r="D22" s="224"/>
      <c r="E22" s="224"/>
      <c r="F22" s="13"/>
      <c r="G22" s="526"/>
      <c r="H22" s="13"/>
    </row>
    <row r="23" spans="1:8">
      <c r="A23" s="527" t="s">
        <v>123</v>
      </c>
      <c r="B23" s="224"/>
      <c r="C23" s="224"/>
      <c r="D23" s="224"/>
      <c r="E23" s="224"/>
      <c r="F23" s="12">
        <v>-2112</v>
      </c>
      <c r="G23" s="526"/>
      <c r="H23" s="12">
        <v>-11120</v>
      </c>
    </row>
    <row r="24" spans="1:8">
      <c r="A24" s="527" t="s">
        <v>124</v>
      </c>
      <c r="B24" s="224"/>
      <c r="C24" s="224"/>
      <c r="D24" s="224"/>
      <c r="E24" s="224"/>
      <c r="F24" s="14">
        <v>-17</v>
      </c>
      <c r="G24" s="526"/>
      <c r="H24" s="14">
        <v>-319</v>
      </c>
    </row>
    <row r="25" spans="1:8">
      <c r="A25" s="527" t="s">
        <v>79</v>
      </c>
      <c r="B25" s="224"/>
      <c r="C25" s="224"/>
      <c r="D25" s="224"/>
      <c r="E25" s="224"/>
      <c r="F25" s="14">
        <v>-2236</v>
      </c>
      <c r="G25" s="526"/>
      <c r="H25" s="14">
        <v>-12278</v>
      </c>
    </row>
    <row r="26" spans="1:8" hidden="1">
      <c r="A26" s="527" t="s">
        <v>341</v>
      </c>
      <c r="B26" s="224"/>
      <c r="C26" s="224"/>
      <c r="D26" s="224"/>
      <c r="E26" s="224"/>
      <c r="F26" s="14">
        <v>0</v>
      </c>
      <c r="G26" s="526"/>
      <c r="H26" s="14">
        <v>0</v>
      </c>
    </row>
    <row r="27" spans="1:8">
      <c r="A27" s="527" t="s">
        <v>80</v>
      </c>
      <c r="B27" s="224"/>
      <c r="C27" s="224"/>
      <c r="D27" s="224"/>
      <c r="E27" s="224"/>
      <c r="F27" s="16">
        <v>4696</v>
      </c>
      <c r="G27" s="526"/>
      <c r="H27" s="16">
        <v>25101</v>
      </c>
    </row>
    <row r="28" spans="1:8">
      <c r="A28" s="528"/>
      <c r="B28" s="224"/>
      <c r="C28" s="224"/>
      <c r="D28" s="224"/>
      <c r="E28" s="224"/>
      <c r="F28" s="13">
        <v>331</v>
      </c>
      <c r="G28" s="526"/>
      <c r="H28" s="13">
        <v>1384</v>
      </c>
    </row>
    <row r="29" spans="1:8">
      <c r="A29" s="528"/>
      <c r="B29" s="224"/>
      <c r="C29" s="224"/>
      <c r="D29" s="224"/>
      <c r="E29" s="224"/>
      <c r="F29" s="13"/>
      <c r="G29" s="526"/>
      <c r="H29" s="13"/>
    </row>
    <row r="30" spans="1:8">
      <c r="A30" s="225" t="s">
        <v>342</v>
      </c>
      <c r="B30" s="224"/>
      <c r="C30" s="224"/>
      <c r="D30" s="224"/>
      <c r="E30" s="224"/>
      <c r="F30" s="122">
        <v>80485</v>
      </c>
      <c r="G30" s="217"/>
      <c r="H30" s="122">
        <v>2946938</v>
      </c>
    </row>
    <row r="31" spans="1:8">
      <c r="A31" s="225"/>
      <c r="B31" s="224"/>
      <c r="C31" s="224"/>
      <c r="D31" s="224"/>
      <c r="E31" s="224"/>
      <c r="F31" s="13"/>
      <c r="G31" s="217"/>
      <c r="H31" s="13"/>
    </row>
    <row r="32" spans="1:8">
      <c r="A32" s="225" t="s">
        <v>294</v>
      </c>
      <c r="B32" s="224"/>
      <c r="C32" s="224"/>
      <c r="D32" s="224"/>
      <c r="E32" s="224"/>
      <c r="F32" s="13"/>
      <c r="G32" s="217"/>
      <c r="H32" s="13"/>
    </row>
    <row r="33" spans="1:8">
      <c r="A33" s="225"/>
      <c r="B33" s="224"/>
      <c r="C33" s="224"/>
      <c r="D33" s="224"/>
      <c r="E33" s="224"/>
      <c r="F33" s="13"/>
      <c r="G33" s="217"/>
      <c r="H33" s="13"/>
    </row>
    <row r="34" spans="1:8">
      <c r="A34" s="565" t="s">
        <v>434</v>
      </c>
      <c r="B34" s="224"/>
      <c r="C34" s="224"/>
      <c r="D34" s="224"/>
      <c r="E34" s="224"/>
      <c r="F34" s="12">
        <v>0</v>
      </c>
      <c r="G34" s="217"/>
      <c r="H34" s="12">
        <v>-2840615</v>
      </c>
    </row>
    <row r="35" spans="1:8" ht="3.75" customHeight="1">
      <c r="A35" s="84"/>
      <c r="B35" s="224"/>
      <c r="C35" s="224"/>
      <c r="D35" s="224"/>
      <c r="E35" s="224"/>
      <c r="F35" s="16">
        <v>0</v>
      </c>
      <c r="G35" s="217"/>
      <c r="H35" s="16">
        <v>0</v>
      </c>
    </row>
    <row r="36" spans="1:8">
      <c r="A36" s="530" t="s">
        <v>343</v>
      </c>
      <c r="B36" s="224"/>
      <c r="C36" s="224"/>
      <c r="D36" s="224"/>
      <c r="E36" s="224"/>
      <c r="F36" s="13">
        <v>0</v>
      </c>
      <c r="G36" s="217"/>
      <c r="H36" s="13">
        <v>-2840615</v>
      </c>
    </row>
    <row r="37" spans="1:8" ht="9.9499999999999993" customHeight="1">
      <c r="A37" s="9"/>
      <c r="B37" s="224"/>
      <c r="C37" s="224"/>
      <c r="D37" s="224"/>
      <c r="E37" s="224"/>
      <c r="F37" s="13"/>
      <c r="G37" s="217"/>
      <c r="H37" s="13"/>
    </row>
    <row r="38" spans="1:8">
      <c r="A38" s="225" t="s">
        <v>347</v>
      </c>
      <c r="B38" s="224"/>
      <c r="C38" s="224"/>
      <c r="D38" s="224"/>
      <c r="E38" s="224"/>
      <c r="F38" s="122">
        <v>80485</v>
      </c>
      <c r="G38" s="217"/>
      <c r="H38" s="122">
        <v>106323</v>
      </c>
    </row>
    <row r="39" spans="1:8">
      <c r="A39" s="84" t="s">
        <v>258</v>
      </c>
      <c r="B39" s="224"/>
      <c r="C39" s="224"/>
      <c r="D39" s="224"/>
      <c r="E39" s="224"/>
      <c r="F39" s="7">
        <v>47466</v>
      </c>
      <c r="G39" s="217"/>
      <c r="H39" s="7">
        <v>141595</v>
      </c>
    </row>
    <row r="40" spans="1:8" ht="9.9499999999999993" customHeight="1">
      <c r="A40" s="84"/>
      <c r="B40" s="224"/>
      <c r="C40" s="224"/>
      <c r="D40" s="224"/>
      <c r="E40" s="224"/>
      <c r="F40" s="7"/>
      <c r="G40" s="217"/>
    </row>
    <row r="41" spans="1:8" ht="12.75" thickBot="1">
      <c r="A41" s="225" t="s">
        <v>262</v>
      </c>
      <c r="B41" s="224"/>
      <c r="C41" s="224"/>
      <c r="D41" s="224"/>
      <c r="E41" s="224"/>
      <c r="F41" s="20">
        <v>127951</v>
      </c>
      <c r="G41" s="13"/>
      <c r="H41" s="20">
        <v>247918</v>
      </c>
    </row>
    <row r="42" spans="1:8" ht="12.75" thickTop="1">
      <c r="A42" s="84"/>
      <c r="B42" s="224"/>
      <c r="C42" s="224"/>
      <c r="D42" s="224"/>
      <c r="E42" s="224"/>
      <c r="F42" s="7"/>
      <c r="G42" s="13"/>
    </row>
    <row r="43" spans="1:8" s="201" customFormat="1">
      <c r="A43" s="201" t="s">
        <v>495</v>
      </c>
      <c r="C43" s="223"/>
      <c r="D43" s="223"/>
      <c r="E43" s="223"/>
      <c r="F43" s="226"/>
      <c r="G43" s="13"/>
      <c r="H43" s="227"/>
    </row>
    <row r="44" spans="1:8" s="3" customFormat="1">
      <c r="F44" s="6"/>
      <c r="G44" s="7"/>
    </row>
    <row r="45" spans="1:8" s="3" customFormat="1">
      <c r="F45" s="6"/>
      <c r="G45" s="13"/>
    </row>
    <row r="46" spans="1:8" s="201" customFormat="1">
      <c r="F46" s="223"/>
      <c r="G46" s="13"/>
    </row>
    <row r="47" spans="1:8" s="201" customFormat="1">
      <c r="A47" s="33" t="s">
        <v>131</v>
      </c>
      <c r="C47" s="200"/>
      <c r="D47" s="200"/>
      <c r="E47" s="200"/>
      <c r="F47" s="200"/>
      <c r="G47" s="200"/>
      <c r="H47" s="193"/>
    </row>
    <row r="48" spans="1:8" s="201" customFormat="1">
      <c r="A48" s="33" t="s">
        <v>132</v>
      </c>
      <c r="C48" s="200"/>
      <c r="D48" s="200"/>
      <c r="E48" s="200"/>
      <c r="F48" s="200"/>
      <c r="G48" s="200"/>
      <c r="H48" s="193"/>
    </row>
    <row r="49" spans="1:227" s="201" customFormat="1">
      <c r="A49" s="213"/>
      <c r="B49" s="213"/>
      <c r="C49" s="213"/>
      <c r="D49" s="213"/>
      <c r="E49" s="200"/>
      <c r="F49" s="200"/>
      <c r="G49" s="200"/>
      <c r="H49" s="200"/>
    </row>
    <row r="50" spans="1:227" s="201" customFormat="1">
      <c r="A50" s="213"/>
      <c r="B50" s="213"/>
      <c r="C50" s="213"/>
      <c r="D50" s="213"/>
      <c r="E50" s="200"/>
      <c r="F50" s="200"/>
      <c r="G50" s="200"/>
      <c r="H50" s="200"/>
    </row>
    <row r="51" spans="1:227" s="201" customFormat="1">
      <c r="E51" s="193"/>
      <c r="F51" s="193"/>
      <c r="G51" s="193"/>
      <c r="H51" s="193"/>
    </row>
    <row r="52" spans="1:227" s="201" customFormat="1">
      <c r="E52" s="193"/>
      <c r="F52" s="193"/>
      <c r="G52" s="193"/>
      <c r="H52" s="193"/>
    </row>
    <row r="53" spans="1:227" s="201" customFormat="1"/>
    <row r="54" spans="1:227" s="217" customFormat="1">
      <c r="A54" s="33" t="s">
        <v>133</v>
      </c>
      <c r="B54" s="206"/>
      <c r="C54" s="206"/>
      <c r="D54" s="206"/>
      <c r="E54" s="206"/>
      <c r="F54" s="216"/>
      <c r="G54" s="206"/>
      <c r="H54" s="206"/>
    </row>
    <row r="55" spans="1:227" s="201" customFormat="1">
      <c r="F55" s="7"/>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row>
    <row r="56" spans="1:227">
      <c r="F56" s="7"/>
    </row>
    <row r="57" spans="1:227">
      <c r="F57" s="7"/>
    </row>
    <row r="58" spans="1:227">
      <c r="F58" s="7"/>
    </row>
    <row r="59" spans="1:227">
      <c r="F59" s="7"/>
    </row>
    <row r="60" spans="1:227">
      <c r="F60" s="7"/>
    </row>
    <row r="61" spans="1:227">
      <c r="C61" s="201" t="s">
        <v>268</v>
      </c>
      <c r="F61" s="7"/>
    </row>
    <row r="62" spans="1:227">
      <c r="F62" s="7"/>
    </row>
    <row r="63" spans="1:227">
      <c r="F63" s="7"/>
    </row>
    <row r="64" spans="1:227">
      <c r="F64" s="7"/>
    </row>
    <row r="65" spans="6:6">
      <c r="F65" s="7"/>
    </row>
    <row r="66" spans="6:6">
      <c r="F66" s="7"/>
    </row>
    <row r="67" spans="6:6">
      <c r="F67" s="7"/>
    </row>
    <row r="68" spans="6:6">
      <c r="F68" s="7"/>
    </row>
    <row r="69" spans="6:6">
      <c r="F69" s="7"/>
    </row>
    <row r="70" spans="6:6">
      <c r="F70" s="7"/>
    </row>
    <row r="71" spans="6:6">
      <c r="F71" s="7"/>
    </row>
    <row r="72" spans="6:6">
      <c r="F72" s="7"/>
    </row>
    <row r="73" spans="6:6">
      <c r="F73" s="7"/>
    </row>
    <row r="74" spans="6:6">
      <c r="F74" s="7"/>
    </row>
    <row r="75" spans="6:6">
      <c r="F75" s="7"/>
    </row>
    <row r="76" spans="6:6">
      <c r="F76" s="7"/>
    </row>
    <row r="77" spans="6:6">
      <c r="F77" s="7"/>
    </row>
    <row r="78" spans="6:6">
      <c r="F78" s="7"/>
    </row>
    <row r="79" spans="6:6">
      <c r="F79" s="7"/>
    </row>
    <row r="80" spans="6:6">
      <c r="F80" s="7"/>
    </row>
    <row r="81" spans="6:6">
      <c r="F81" s="7"/>
    </row>
    <row r="82" spans="6:6">
      <c r="F82" s="7"/>
    </row>
    <row r="83" spans="6:6">
      <c r="F83" s="7"/>
    </row>
    <row r="84" spans="6:6">
      <c r="F84" s="7"/>
    </row>
    <row r="85" spans="6:6">
      <c r="F85" s="7"/>
    </row>
    <row r="86" spans="6:6">
      <c r="F86" s="7"/>
    </row>
    <row r="87" spans="6:6">
      <c r="F87" s="7"/>
    </row>
    <row r="88" spans="6:6">
      <c r="F88" s="7"/>
    </row>
    <row r="89" spans="6:6">
      <c r="F89" s="7"/>
    </row>
    <row r="90" spans="6:6">
      <c r="F90" s="7"/>
    </row>
    <row r="91" spans="6:6">
      <c r="F91" s="7"/>
    </row>
    <row r="92" spans="6:6">
      <c r="F92" s="7"/>
    </row>
    <row r="93" spans="6:6">
      <c r="F93" s="7"/>
    </row>
    <row r="94" spans="6:6">
      <c r="F94" s="7"/>
    </row>
    <row r="95" spans="6:6">
      <c r="F95" s="7"/>
    </row>
    <row r="96" spans="6:6">
      <c r="F96" s="7"/>
    </row>
    <row r="97" spans="6:6">
      <c r="F97" s="7"/>
    </row>
    <row r="98" spans="6:6">
      <c r="F98" s="7"/>
    </row>
    <row r="99" spans="6:6">
      <c r="F99" s="7"/>
    </row>
    <row r="100" spans="6:6">
      <c r="F100" s="7"/>
    </row>
    <row r="101" spans="6:6">
      <c r="F101" s="7"/>
    </row>
    <row r="102" spans="6:6">
      <c r="F102" s="7"/>
    </row>
    <row r="103" spans="6:6">
      <c r="F103" s="7"/>
    </row>
    <row r="104" spans="6:6">
      <c r="F104" s="7"/>
    </row>
    <row r="105" spans="6:6">
      <c r="F105" s="7"/>
    </row>
    <row r="106" spans="6:6">
      <c r="F106" s="7"/>
    </row>
    <row r="107" spans="6:6">
      <c r="F107" s="7"/>
    </row>
    <row r="108" spans="6:6">
      <c r="F108" s="7"/>
    </row>
    <row r="109" spans="6:6">
      <c r="F109" s="7"/>
    </row>
    <row r="110" spans="6:6">
      <c r="F110" s="7"/>
    </row>
    <row r="111" spans="6:6">
      <c r="F111" s="7"/>
    </row>
    <row r="112" spans="6:6">
      <c r="F112" s="7"/>
    </row>
    <row r="113" spans="6:6">
      <c r="F113" s="7"/>
    </row>
    <row r="114" spans="6:6">
      <c r="F114" s="7"/>
    </row>
    <row r="115" spans="6:6">
      <c r="F115" s="7"/>
    </row>
    <row r="116" spans="6:6">
      <c r="F116" s="7"/>
    </row>
    <row r="117" spans="6:6">
      <c r="F117" s="7"/>
    </row>
    <row r="118" spans="6:6">
      <c r="F118" s="7"/>
    </row>
    <row r="119" spans="6:6">
      <c r="F119" s="7"/>
    </row>
    <row r="120" spans="6:6">
      <c r="F120" s="7"/>
    </row>
    <row r="121" spans="6:6">
      <c r="F121" s="7"/>
    </row>
    <row r="122" spans="6:6">
      <c r="F122" s="7"/>
    </row>
    <row r="123" spans="6:6">
      <c r="F123" s="7"/>
    </row>
    <row r="124" spans="6:6">
      <c r="F124" s="7"/>
    </row>
    <row r="125" spans="6:6">
      <c r="F125" s="7"/>
    </row>
    <row r="126" spans="6:6">
      <c r="F126" s="7"/>
    </row>
    <row r="127" spans="6:6">
      <c r="F127" s="7"/>
    </row>
    <row r="128" spans="6:6">
      <c r="F128" s="7"/>
    </row>
    <row r="129" spans="6:6">
      <c r="F129" s="7"/>
    </row>
    <row r="130" spans="6:6">
      <c r="F130" s="7"/>
    </row>
    <row r="131" spans="6:6">
      <c r="F131" s="7"/>
    </row>
    <row r="132" spans="6:6">
      <c r="F132" s="7"/>
    </row>
    <row r="133" spans="6:6">
      <c r="F133" s="7"/>
    </row>
    <row r="134" spans="6:6">
      <c r="F134" s="7"/>
    </row>
    <row r="135" spans="6:6">
      <c r="F135" s="7"/>
    </row>
    <row r="136" spans="6:6">
      <c r="F136" s="7"/>
    </row>
    <row r="137" spans="6:6">
      <c r="F137" s="7"/>
    </row>
    <row r="138" spans="6:6">
      <c r="F138" s="7"/>
    </row>
    <row r="139" spans="6:6">
      <c r="F139" s="7"/>
    </row>
    <row r="140" spans="6:6">
      <c r="F140" s="7"/>
    </row>
    <row r="141" spans="6:6">
      <c r="F141" s="7"/>
    </row>
    <row r="142" spans="6:6">
      <c r="F142" s="7"/>
    </row>
    <row r="143" spans="6:6">
      <c r="F143" s="7"/>
    </row>
    <row r="144" spans="6:6">
      <c r="F144" s="7"/>
    </row>
    <row r="145" spans="6:6">
      <c r="F145" s="7"/>
    </row>
    <row r="146" spans="6:6">
      <c r="F146" s="7"/>
    </row>
    <row r="147" spans="6:6">
      <c r="F147" s="7"/>
    </row>
    <row r="148" spans="6:6">
      <c r="F148" s="7"/>
    </row>
    <row r="149" spans="6:6">
      <c r="F149" s="7"/>
    </row>
    <row r="150" spans="6:6">
      <c r="F150" s="7"/>
    </row>
    <row r="151" spans="6:6">
      <c r="F151" s="7"/>
    </row>
    <row r="152" spans="6:6">
      <c r="F152" s="7"/>
    </row>
    <row r="153" spans="6:6">
      <c r="F153" s="7"/>
    </row>
    <row r="154" spans="6:6">
      <c r="F154" s="7"/>
    </row>
    <row r="155" spans="6:6">
      <c r="F155" s="7"/>
    </row>
    <row r="156" spans="6:6">
      <c r="F156" s="7"/>
    </row>
    <row r="157" spans="6:6">
      <c r="F157" s="7"/>
    </row>
    <row r="158" spans="6:6">
      <c r="F158" s="7"/>
    </row>
    <row r="159" spans="6:6">
      <c r="F159" s="7"/>
    </row>
    <row r="160" spans="6:6">
      <c r="F160" s="7"/>
    </row>
    <row r="161" spans="6:6">
      <c r="F161" s="7"/>
    </row>
    <row r="162" spans="6:6">
      <c r="F162" s="7"/>
    </row>
    <row r="163" spans="6:6">
      <c r="F163" s="7"/>
    </row>
    <row r="164" spans="6:6">
      <c r="F164" s="7"/>
    </row>
    <row r="165" spans="6:6">
      <c r="F165" s="7"/>
    </row>
    <row r="166" spans="6:6">
      <c r="F166" s="7"/>
    </row>
    <row r="167" spans="6:6">
      <c r="F167" s="7"/>
    </row>
    <row r="168" spans="6:6">
      <c r="F168" s="7"/>
    </row>
    <row r="169" spans="6:6">
      <c r="F169" s="7"/>
    </row>
    <row r="170" spans="6:6">
      <c r="F170" s="7"/>
    </row>
    <row r="171" spans="6:6">
      <c r="F171" s="7"/>
    </row>
    <row r="172" spans="6:6">
      <c r="F172" s="7"/>
    </row>
    <row r="173" spans="6:6">
      <c r="F173" s="7"/>
    </row>
    <row r="174" spans="6:6">
      <c r="F174" s="7"/>
    </row>
    <row r="175" spans="6:6">
      <c r="F175" s="7"/>
    </row>
    <row r="176" spans="6:6">
      <c r="F176" s="7"/>
    </row>
    <row r="177" spans="6:6">
      <c r="F177" s="7"/>
    </row>
    <row r="178" spans="6:6">
      <c r="F178" s="7"/>
    </row>
    <row r="179" spans="6:6">
      <c r="F179" s="7"/>
    </row>
    <row r="180" spans="6:6">
      <c r="F180" s="7"/>
    </row>
    <row r="181" spans="6:6">
      <c r="F181" s="7"/>
    </row>
    <row r="182" spans="6:6">
      <c r="F182" s="7"/>
    </row>
    <row r="183" spans="6:6">
      <c r="F183" s="7"/>
    </row>
    <row r="184" spans="6:6">
      <c r="F184" s="7"/>
    </row>
    <row r="185" spans="6:6">
      <c r="F185" s="7"/>
    </row>
    <row r="186" spans="6:6">
      <c r="F186" s="7"/>
    </row>
    <row r="187" spans="6:6">
      <c r="F187" s="7"/>
    </row>
    <row r="188" spans="6:6">
      <c r="F188" s="7"/>
    </row>
    <row r="189" spans="6:6">
      <c r="F189" s="7"/>
    </row>
    <row r="190" spans="6:6">
      <c r="F190" s="7"/>
    </row>
    <row r="191" spans="6:6">
      <c r="F191" s="7"/>
    </row>
    <row r="192" spans="6:6">
      <c r="F192" s="7"/>
    </row>
    <row r="193" spans="6:6">
      <c r="F193" s="7"/>
    </row>
    <row r="194" spans="6:6">
      <c r="F194" s="7"/>
    </row>
    <row r="195" spans="6:6">
      <c r="F195" s="7"/>
    </row>
    <row r="196" spans="6:6">
      <c r="F196" s="7"/>
    </row>
    <row r="197" spans="6:6">
      <c r="F197" s="7"/>
    </row>
    <row r="198" spans="6:6">
      <c r="F198" s="7"/>
    </row>
    <row r="199" spans="6:6">
      <c r="F199" s="7"/>
    </row>
    <row r="200" spans="6:6">
      <c r="F200" s="7"/>
    </row>
    <row r="201" spans="6:6">
      <c r="F201" s="7"/>
    </row>
    <row r="202" spans="6:6">
      <c r="F202" s="7"/>
    </row>
    <row r="203" spans="6:6">
      <c r="F203" s="7"/>
    </row>
    <row r="204" spans="6:6">
      <c r="F204" s="7"/>
    </row>
    <row r="205" spans="6:6">
      <c r="F205" s="7"/>
    </row>
    <row r="206" spans="6:6">
      <c r="F206" s="7"/>
    </row>
    <row r="207" spans="6:6">
      <c r="F207" s="7"/>
    </row>
    <row r="208" spans="6:6">
      <c r="F208" s="7"/>
    </row>
    <row r="209" spans="6:6">
      <c r="F209" s="7"/>
    </row>
    <row r="210" spans="6:6">
      <c r="F210" s="7"/>
    </row>
    <row r="211" spans="6:6">
      <c r="F211" s="7"/>
    </row>
    <row r="212" spans="6:6">
      <c r="F212" s="7"/>
    </row>
    <row r="213" spans="6:6">
      <c r="F213" s="7"/>
    </row>
    <row r="214" spans="6:6">
      <c r="F214" s="7"/>
    </row>
    <row r="215" spans="6:6">
      <c r="F215" s="7"/>
    </row>
    <row r="216" spans="6:6">
      <c r="F216" s="7"/>
    </row>
    <row r="217" spans="6:6">
      <c r="F217" s="7"/>
    </row>
    <row r="218" spans="6:6">
      <c r="F218" s="7"/>
    </row>
    <row r="219" spans="6:6">
      <c r="F219" s="7"/>
    </row>
    <row r="220" spans="6:6">
      <c r="F220" s="7"/>
    </row>
    <row r="221" spans="6:6">
      <c r="F221" s="7"/>
    </row>
    <row r="222" spans="6:6">
      <c r="F222" s="7"/>
    </row>
    <row r="223" spans="6:6">
      <c r="F223" s="7"/>
    </row>
    <row r="224" spans="6:6">
      <c r="F224" s="7"/>
    </row>
    <row r="225" spans="6:6">
      <c r="F225" s="7"/>
    </row>
    <row r="226" spans="6:6">
      <c r="F226" s="7"/>
    </row>
    <row r="227" spans="6:6">
      <c r="F227" s="7"/>
    </row>
    <row r="228" spans="6:6">
      <c r="F228" s="7"/>
    </row>
    <row r="229" spans="6:6">
      <c r="F229" s="7"/>
    </row>
    <row r="230" spans="6:6">
      <c r="F230" s="7"/>
    </row>
    <row r="231" spans="6:6">
      <c r="F231" s="7"/>
    </row>
    <row r="232" spans="6:6">
      <c r="F232" s="7"/>
    </row>
    <row r="233" spans="6:6">
      <c r="F233" s="7"/>
    </row>
    <row r="234" spans="6:6">
      <c r="F234" s="7"/>
    </row>
    <row r="235" spans="6:6">
      <c r="F235" s="7"/>
    </row>
    <row r="236" spans="6:6">
      <c r="F236" s="7"/>
    </row>
    <row r="237" spans="6:6">
      <c r="F237" s="7"/>
    </row>
    <row r="238" spans="6:6">
      <c r="F238" s="7"/>
    </row>
    <row r="239" spans="6:6">
      <c r="F239" s="7"/>
    </row>
    <row r="240" spans="6:6">
      <c r="F240" s="7"/>
    </row>
    <row r="241" spans="6:6">
      <c r="F241" s="7"/>
    </row>
    <row r="242" spans="6:6">
      <c r="F242" s="7"/>
    </row>
    <row r="243" spans="6:6">
      <c r="F243" s="7"/>
    </row>
    <row r="244" spans="6:6">
      <c r="F244" s="7"/>
    </row>
    <row r="245" spans="6:6">
      <c r="F245" s="7"/>
    </row>
    <row r="246" spans="6:6">
      <c r="F246" s="7"/>
    </row>
    <row r="247" spans="6:6">
      <c r="F247" s="7"/>
    </row>
    <row r="248" spans="6:6">
      <c r="F248" s="7"/>
    </row>
    <row r="249" spans="6:6">
      <c r="F249" s="7"/>
    </row>
    <row r="250" spans="6:6">
      <c r="F250" s="7"/>
    </row>
    <row r="251" spans="6:6">
      <c r="F251" s="7"/>
    </row>
    <row r="252" spans="6:6">
      <c r="F252" s="7"/>
    </row>
    <row r="253" spans="6:6">
      <c r="F253" s="7"/>
    </row>
    <row r="254" spans="6:6">
      <c r="F254" s="7"/>
    </row>
    <row r="255" spans="6:6">
      <c r="F255" s="7"/>
    </row>
    <row r="256" spans="6:6">
      <c r="F256" s="7"/>
    </row>
    <row r="257" spans="6:6">
      <c r="F257" s="7"/>
    </row>
    <row r="258" spans="6:6">
      <c r="F258" s="7"/>
    </row>
    <row r="259" spans="6:6">
      <c r="F259" s="7"/>
    </row>
    <row r="260" spans="6:6">
      <c r="F260" s="7"/>
    </row>
    <row r="261" spans="6:6">
      <c r="F261" s="7"/>
    </row>
    <row r="262" spans="6:6">
      <c r="F262" s="7"/>
    </row>
    <row r="263" spans="6:6">
      <c r="F263" s="7"/>
    </row>
    <row r="264" spans="6:6">
      <c r="F264" s="7"/>
    </row>
    <row r="265" spans="6:6">
      <c r="F265" s="7"/>
    </row>
    <row r="266" spans="6:6">
      <c r="F266" s="7"/>
    </row>
    <row r="267" spans="6:6">
      <c r="F267" s="7"/>
    </row>
    <row r="268" spans="6:6">
      <c r="F268" s="7"/>
    </row>
    <row r="269" spans="6:6">
      <c r="F269" s="7"/>
    </row>
    <row r="270" spans="6:6">
      <c r="F270" s="7"/>
    </row>
    <row r="271" spans="6:6">
      <c r="F271" s="7"/>
    </row>
    <row r="272" spans="6:6">
      <c r="F272" s="7"/>
    </row>
    <row r="273" spans="6:6">
      <c r="F273" s="7"/>
    </row>
    <row r="274" spans="6:6">
      <c r="F274" s="7"/>
    </row>
    <row r="275" spans="6:6">
      <c r="F275" s="7"/>
    </row>
    <row r="276" spans="6:6">
      <c r="F276" s="7"/>
    </row>
    <row r="277" spans="6:6">
      <c r="F277" s="7"/>
    </row>
    <row r="278" spans="6:6">
      <c r="F278" s="7"/>
    </row>
    <row r="279" spans="6:6">
      <c r="F279" s="7"/>
    </row>
    <row r="280" spans="6:6">
      <c r="F280" s="7"/>
    </row>
    <row r="281" spans="6:6">
      <c r="F281" s="7"/>
    </row>
    <row r="282" spans="6:6">
      <c r="F282" s="7"/>
    </row>
    <row r="283" spans="6:6">
      <c r="F283" s="7"/>
    </row>
    <row r="284" spans="6:6">
      <c r="F284" s="7"/>
    </row>
    <row r="285" spans="6:6">
      <c r="F285" s="7"/>
    </row>
    <row r="286" spans="6:6">
      <c r="F286" s="7"/>
    </row>
    <row r="287" spans="6:6">
      <c r="F287" s="7"/>
    </row>
    <row r="288" spans="6:6">
      <c r="F288" s="7"/>
    </row>
    <row r="289" spans="6:6">
      <c r="F289" s="7"/>
    </row>
    <row r="290" spans="6:6">
      <c r="F290" s="7"/>
    </row>
    <row r="291" spans="6:6">
      <c r="F291" s="7"/>
    </row>
    <row r="292" spans="6:6">
      <c r="F292" s="7"/>
    </row>
    <row r="293" spans="6:6">
      <c r="F293" s="7"/>
    </row>
    <row r="294" spans="6:6">
      <c r="F294" s="7"/>
    </row>
    <row r="295" spans="6:6">
      <c r="F295" s="7"/>
    </row>
    <row r="296" spans="6:6">
      <c r="F296" s="7"/>
    </row>
    <row r="297" spans="6:6">
      <c r="F297" s="7"/>
    </row>
    <row r="298" spans="6:6">
      <c r="F298" s="7"/>
    </row>
    <row r="299" spans="6:6">
      <c r="F299" s="7"/>
    </row>
    <row r="300" spans="6:6">
      <c r="F300" s="7"/>
    </row>
    <row r="301" spans="6:6">
      <c r="F301" s="7"/>
    </row>
    <row r="302" spans="6:6">
      <c r="F302" s="7"/>
    </row>
    <row r="303" spans="6:6">
      <c r="F303" s="7"/>
    </row>
    <row r="304" spans="6:6">
      <c r="F304" s="7"/>
    </row>
    <row r="305" spans="6:6">
      <c r="F305" s="7"/>
    </row>
    <row r="306" spans="6:6">
      <c r="F306" s="7"/>
    </row>
    <row r="307" spans="6:6">
      <c r="F307" s="7"/>
    </row>
    <row r="308" spans="6:6">
      <c r="F308" s="7"/>
    </row>
    <row r="309" spans="6:6">
      <c r="F309" s="7"/>
    </row>
    <row r="310" spans="6:6">
      <c r="F310" s="7"/>
    </row>
    <row r="311" spans="6:6">
      <c r="F311" s="7"/>
    </row>
    <row r="312" spans="6:6">
      <c r="F312" s="7"/>
    </row>
    <row r="313" spans="6:6">
      <c r="F313" s="7"/>
    </row>
    <row r="314" spans="6:6">
      <c r="F314" s="7"/>
    </row>
    <row r="315" spans="6:6">
      <c r="F315" s="7"/>
    </row>
    <row r="316" spans="6:6">
      <c r="F316" s="7"/>
    </row>
    <row r="317" spans="6:6">
      <c r="F317" s="7"/>
    </row>
    <row r="318" spans="6:6">
      <c r="F318" s="7"/>
    </row>
    <row r="319" spans="6:6">
      <c r="F319" s="7"/>
    </row>
    <row r="320" spans="6:6">
      <c r="F320" s="7"/>
    </row>
    <row r="321" spans="6:6">
      <c r="F321" s="7"/>
    </row>
    <row r="322" spans="6:6">
      <c r="F322" s="7"/>
    </row>
    <row r="323" spans="6:6">
      <c r="F323" s="7"/>
    </row>
    <row r="324" spans="6:6">
      <c r="F324" s="7"/>
    </row>
    <row r="325" spans="6:6">
      <c r="F325" s="7"/>
    </row>
    <row r="326" spans="6:6">
      <c r="F326" s="7"/>
    </row>
    <row r="327" spans="6:6">
      <c r="F327" s="7"/>
    </row>
    <row r="328" spans="6:6">
      <c r="F328" s="7"/>
    </row>
    <row r="329" spans="6:6">
      <c r="F329" s="7"/>
    </row>
    <row r="330" spans="6:6">
      <c r="F330" s="7"/>
    </row>
    <row r="331" spans="6:6">
      <c r="F331" s="7"/>
    </row>
    <row r="332" spans="6:6">
      <c r="F332" s="7"/>
    </row>
    <row r="333" spans="6:6">
      <c r="F333" s="7"/>
    </row>
    <row r="334" spans="6:6">
      <c r="F334" s="7"/>
    </row>
    <row r="335" spans="6:6">
      <c r="F335" s="7"/>
    </row>
    <row r="336" spans="6:6">
      <c r="F336" s="7"/>
    </row>
    <row r="337" spans="6:6">
      <c r="F337" s="7"/>
    </row>
    <row r="338" spans="6:6">
      <c r="F338" s="7"/>
    </row>
    <row r="339" spans="6:6">
      <c r="F339" s="7"/>
    </row>
    <row r="340" spans="6:6">
      <c r="F340" s="7"/>
    </row>
    <row r="341" spans="6:6">
      <c r="F341" s="7"/>
    </row>
    <row r="342" spans="6:6">
      <c r="F342" s="7"/>
    </row>
    <row r="343" spans="6:6">
      <c r="F343" s="7"/>
    </row>
    <row r="344" spans="6:6">
      <c r="F344" s="7"/>
    </row>
    <row r="345" spans="6:6">
      <c r="F345" s="7"/>
    </row>
    <row r="346" spans="6:6">
      <c r="F346" s="7"/>
    </row>
    <row r="347" spans="6:6">
      <c r="F347" s="7"/>
    </row>
    <row r="348" spans="6:6">
      <c r="F348" s="7"/>
    </row>
    <row r="349" spans="6:6">
      <c r="F349" s="7"/>
    </row>
    <row r="350" spans="6:6">
      <c r="F350" s="7"/>
    </row>
    <row r="351" spans="6:6">
      <c r="F351" s="7"/>
    </row>
  </sheetData>
  <mergeCells count="3">
    <mergeCell ref="F7:H7"/>
    <mergeCell ref="F6:H6"/>
    <mergeCell ref="F5:H5"/>
  </mergeCells>
  <phoneticPr fontId="68" type="noConversion"/>
  <printOptions horizontalCentered="1"/>
  <pageMargins left="0.75" right="0.5" top="0.5" bottom="0.25" header="0.5" footer="0.5"/>
  <pageSetup paperSize="9" orientation="portrait" r:id="rId1"/>
  <headerFooter alignWithMargins="0">
    <oddFooter>&amp;C6 of 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4"/>
    <pageSetUpPr fitToPage="1"/>
  </sheetPr>
  <dimension ref="A1:M181"/>
  <sheetViews>
    <sheetView topLeftCell="H1" workbookViewId="0">
      <selection activeCell="A14" sqref="A14"/>
    </sheetView>
  </sheetViews>
  <sheetFormatPr defaultRowHeight="12"/>
  <cols>
    <col min="1" max="5" width="9" style="81"/>
    <col min="6" max="6" width="17.625" style="81" customWidth="1"/>
    <col min="7" max="7" width="55.125" style="81" bestFit="1" customWidth="1"/>
    <col min="8" max="8" width="17.125" style="81" bestFit="1" customWidth="1"/>
    <col min="9" max="9" width="16.75" style="81" bestFit="1" customWidth="1"/>
    <col min="10" max="10" width="9" style="81"/>
    <col min="11" max="12" width="16" style="81" bestFit="1" customWidth="1"/>
    <col min="13" max="16384" width="9" style="81"/>
  </cols>
  <sheetData>
    <row r="1" spans="1:13">
      <c r="A1" s="81" t="s">
        <v>219</v>
      </c>
      <c r="B1" s="81" t="s">
        <v>220</v>
      </c>
      <c r="C1" s="81" t="s">
        <v>221</v>
      </c>
      <c r="D1" s="81" t="s">
        <v>222</v>
      </c>
      <c r="E1" s="81" t="s">
        <v>223</v>
      </c>
      <c r="F1" s="232">
        <v>1</v>
      </c>
      <c r="G1" s="232" t="s">
        <v>117</v>
      </c>
      <c r="H1" s="235">
        <v>25802846125.32</v>
      </c>
      <c r="I1" s="236"/>
      <c r="J1" s="81" t="s">
        <v>224</v>
      </c>
      <c r="K1" s="237">
        <v>30125690957.150002</v>
      </c>
      <c r="L1" s="237">
        <v>30125690957.150002</v>
      </c>
      <c r="M1" s="81" t="s">
        <v>225</v>
      </c>
    </row>
    <row r="2" spans="1:13">
      <c r="A2" s="81" t="s">
        <v>219</v>
      </c>
      <c r="B2" s="81" t="s">
        <v>220</v>
      </c>
      <c r="C2" s="81" t="s">
        <v>221</v>
      </c>
      <c r="D2" s="81" t="s">
        <v>222</v>
      </c>
      <c r="E2" s="81" t="s">
        <v>223</v>
      </c>
      <c r="F2" s="232">
        <v>101</v>
      </c>
      <c r="G2" s="232" t="s">
        <v>226</v>
      </c>
      <c r="H2" s="238">
        <v>707575</v>
      </c>
      <c r="I2" s="236"/>
      <c r="J2" s="81" t="s">
        <v>224</v>
      </c>
      <c r="K2" s="237">
        <v>30125690957.150002</v>
      </c>
      <c r="L2" s="237">
        <v>30125690957.150002</v>
      </c>
      <c r="M2" s="81" t="s">
        <v>225</v>
      </c>
    </row>
    <row r="3" spans="1:13">
      <c r="A3" s="81" t="s">
        <v>219</v>
      </c>
      <c r="B3" s="81" t="s">
        <v>220</v>
      </c>
      <c r="C3" s="81" t="s">
        <v>221</v>
      </c>
      <c r="D3" s="81" t="s">
        <v>222</v>
      </c>
      <c r="E3" s="81" t="s">
        <v>223</v>
      </c>
      <c r="F3" s="232">
        <v>10101</v>
      </c>
      <c r="G3" s="232" t="s">
        <v>227</v>
      </c>
      <c r="H3" s="235">
        <v>707575</v>
      </c>
      <c r="I3" s="236"/>
      <c r="J3" s="81" t="s">
        <v>224</v>
      </c>
      <c r="K3" s="237">
        <v>30125690957.150002</v>
      </c>
      <c r="L3" s="237">
        <v>30125690957.150002</v>
      </c>
      <c r="M3" s="81" t="s">
        <v>225</v>
      </c>
    </row>
    <row r="4" spans="1:13">
      <c r="A4" s="81" t="s">
        <v>219</v>
      </c>
      <c r="B4" s="81" t="s">
        <v>220</v>
      </c>
      <c r="C4" s="81" t="s">
        <v>221</v>
      </c>
      <c r="D4" s="81" t="s">
        <v>222</v>
      </c>
      <c r="E4" s="81" t="s">
        <v>223</v>
      </c>
      <c r="F4" s="232">
        <v>1010101</v>
      </c>
      <c r="G4" s="232" t="s">
        <v>227</v>
      </c>
      <c r="H4" s="235">
        <v>707575</v>
      </c>
      <c r="I4" s="236"/>
      <c r="J4" s="81" t="s">
        <v>224</v>
      </c>
      <c r="K4" s="237">
        <v>30125690957.150002</v>
      </c>
      <c r="L4" s="237">
        <v>30125690957.150002</v>
      </c>
      <c r="M4" s="81" t="s">
        <v>225</v>
      </c>
    </row>
    <row r="5" spans="1:13">
      <c r="A5" s="81" t="s">
        <v>219</v>
      </c>
      <c r="B5" s="81" t="s">
        <v>220</v>
      </c>
      <c r="C5" s="81" t="s">
        <v>221</v>
      </c>
      <c r="D5" s="81" t="s">
        <v>222</v>
      </c>
      <c r="E5" s="81" t="s">
        <v>223</v>
      </c>
      <c r="F5" s="232">
        <v>101010101</v>
      </c>
      <c r="G5" s="232" t="s">
        <v>227</v>
      </c>
      <c r="H5" s="235">
        <v>707575</v>
      </c>
      <c r="I5" s="236"/>
      <c r="J5" s="81" t="s">
        <v>224</v>
      </c>
      <c r="K5" s="237">
        <v>30125690957.150002</v>
      </c>
      <c r="L5" s="237">
        <v>30125690957.150002</v>
      </c>
      <c r="M5" s="81" t="s">
        <v>225</v>
      </c>
    </row>
    <row r="6" spans="1:13">
      <c r="A6" s="81" t="s">
        <v>219</v>
      </c>
      <c r="B6" s="81" t="s">
        <v>220</v>
      </c>
      <c r="C6" s="81" t="s">
        <v>221</v>
      </c>
      <c r="D6" s="81" t="s">
        <v>222</v>
      </c>
      <c r="E6" s="81" t="s">
        <v>223</v>
      </c>
      <c r="F6" s="232">
        <v>10101010101</v>
      </c>
      <c r="G6" s="232" t="s">
        <v>228</v>
      </c>
      <c r="H6" s="235">
        <v>707575</v>
      </c>
      <c r="I6" s="236"/>
      <c r="J6" s="81" t="s">
        <v>224</v>
      </c>
      <c r="K6" s="237">
        <v>30125690957.150002</v>
      </c>
      <c r="L6" s="237">
        <v>30125690957.150002</v>
      </c>
      <c r="M6" s="81" t="s">
        <v>225</v>
      </c>
    </row>
    <row r="7" spans="1:13">
      <c r="A7" s="81" t="s">
        <v>219</v>
      </c>
      <c r="B7" s="81" t="s">
        <v>220</v>
      </c>
      <c r="C7" s="81" t="s">
        <v>221</v>
      </c>
      <c r="D7" s="81" t="s">
        <v>222</v>
      </c>
      <c r="E7" s="81" t="s">
        <v>223</v>
      </c>
      <c r="F7" s="232">
        <v>1010101010107</v>
      </c>
      <c r="G7" s="232" t="s">
        <v>229</v>
      </c>
      <c r="H7" s="236"/>
      <c r="I7" s="235">
        <v>99000</v>
      </c>
      <c r="J7" s="81" t="s">
        <v>224</v>
      </c>
      <c r="K7" s="237">
        <v>30125690957.150002</v>
      </c>
      <c r="L7" s="237">
        <v>30125690957.150002</v>
      </c>
      <c r="M7" s="81" t="s">
        <v>225</v>
      </c>
    </row>
    <row r="8" spans="1:13">
      <c r="A8" s="81" t="s">
        <v>219</v>
      </c>
      <c r="B8" s="81" t="s">
        <v>220</v>
      </c>
      <c r="C8" s="81" t="s">
        <v>221</v>
      </c>
      <c r="D8" s="81" t="s">
        <v>222</v>
      </c>
      <c r="E8" s="81" t="s">
        <v>223</v>
      </c>
      <c r="F8" s="232">
        <v>1010101010110</v>
      </c>
      <c r="G8" s="232" t="s">
        <v>230</v>
      </c>
      <c r="H8" s="235">
        <v>806575</v>
      </c>
      <c r="I8" s="236"/>
      <c r="J8" s="81" t="s">
        <v>224</v>
      </c>
      <c r="K8" s="237">
        <v>30125690957.150002</v>
      </c>
      <c r="L8" s="237">
        <v>30125690957.150002</v>
      </c>
      <c r="M8" s="81" t="s">
        <v>225</v>
      </c>
    </row>
    <row r="9" spans="1:13">
      <c r="A9" s="81" t="s">
        <v>219</v>
      </c>
      <c r="B9" s="81" t="s">
        <v>220</v>
      </c>
      <c r="C9" s="81" t="s">
        <v>221</v>
      </c>
      <c r="D9" s="81" t="s">
        <v>222</v>
      </c>
      <c r="E9" s="81" t="s">
        <v>223</v>
      </c>
      <c r="F9" s="232">
        <v>102</v>
      </c>
      <c r="G9" s="232" t="s">
        <v>231</v>
      </c>
      <c r="H9" s="235">
        <v>25802138550.32</v>
      </c>
      <c r="I9" s="236"/>
      <c r="J9" s="81" t="s">
        <v>224</v>
      </c>
      <c r="K9" s="237">
        <v>30125690957.150002</v>
      </c>
      <c r="L9" s="237">
        <v>30125690957.150002</v>
      </c>
      <c r="M9" s="81" t="s">
        <v>225</v>
      </c>
    </row>
    <row r="10" spans="1:13">
      <c r="A10" s="81" t="s">
        <v>219</v>
      </c>
      <c r="B10" s="81" t="s">
        <v>220</v>
      </c>
      <c r="C10" s="81" t="s">
        <v>221</v>
      </c>
      <c r="D10" s="81" t="s">
        <v>222</v>
      </c>
      <c r="E10" s="81" t="s">
        <v>223</v>
      </c>
      <c r="F10" s="232">
        <v>10201</v>
      </c>
      <c r="G10" s="232" t="s">
        <v>232</v>
      </c>
      <c r="H10" s="238">
        <v>18886073518.709999</v>
      </c>
      <c r="I10" s="236"/>
      <c r="J10" s="81" t="s">
        <v>224</v>
      </c>
      <c r="K10" s="237">
        <v>30125690957.150002</v>
      </c>
      <c r="L10" s="237">
        <v>30125690957.150002</v>
      </c>
      <c r="M10" s="81" t="s">
        <v>225</v>
      </c>
    </row>
    <row r="11" spans="1:13">
      <c r="A11" s="81" t="s">
        <v>219</v>
      </c>
      <c r="B11" s="81" t="s">
        <v>220</v>
      </c>
      <c r="C11" s="81" t="s">
        <v>221</v>
      </c>
      <c r="D11" s="81" t="s">
        <v>222</v>
      </c>
      <c r="E11" s="81" t="s">
        <v>223</v>
      </c>
      <c r="F11" s="232">
        <v>1020101</v>
      </c>
      <c r="G11" s="232" t="s">
        <v>233</v>
      </c>
      <c r="H11" s="235">
        <v>18886073518.709999</v>
      </c>
      <c r="I11" s="236"/>
      <c r="J11" s="81" t="s">
        <v>224</v>
      </c>
      <c r="K11" s="237">
        <v>30125690957.150002</v>
      </c>
      <c r="L11" s="237">
        <v>30125690957.150002</v>
      </c>
      <c r="M11" s="81" t="s">
        <v>225</v>
      </c>
    </row>
    <row r="12" spans="1:13">
      <c r="A12" s="81" t="s">
        <v>219</v>
      </c>
      <c r="B12" s="81" t="s">
        <v>220</v>
      </c>
      <c r="C12" s="81" t="s">
        <v>221</v>
      </c>
      <c r="D12" s="81" t="s">
        <v>222</v>
      </c>
      <c r="E12" s="81" t="s">
        <v>223</v>
      </c>
      <c r="F12" s="232">
        <v>102010102</v>
      </c>
      <c r="G12" s="232" t="s">
        <v>234</v>
      </c>
      <c r="H12" s="235">
        <v>18886073518.709999</v>
      </c>
      <c r="I12" s="236"/>
      <c r="J12" s="81" t="s">
        <v>224</v>
      </c>
      <c r="K12" s="237">
        <v>30125690957.150002</v>
      </c>
      <c r="L12" s="237">
        <v>30125690957.150002</v>
      </c>
      <c r="M12" s="81" t="s">
        <v>225</v>
      </c>
    </row>
    <row r="13" spans="1:13">
      <c r="A13" s="81" t="s">
        <v>219</v>
      </c>
      <c r="B13" s="81" t="s">
        <v>220</v>
      </c>
      <c r="C13" s="81" t="s">
        <v>221</v>
      </c>
      <c r="D13" s="81" t="s">
        <v>222</v>
      </c>
      <c r="E13" s="81" t="s">
        <v>223</v>
      </c>
      <c r="F13" s="232">
        <v>10201010201</v>
      </c>
      <c r="G13" s="232" t="s">
        <v>235</v>
      </c>
      <c r="H13" s="235">
        <v>18886073518.709999</v>
      </c>
      <c r="I13" s="236"/>
      <c r="J13" s="81" t="s">
        <v>224</v>
      </c>
      <c r="K13" s="237">
        <v>30125690957.150002</v>
      </c>
      <c r="L13" s="237">
        <v>30125690957.150002</v>
      </c>
      <c r="M13" s="81" t="s">
        <v>225</v>
      </c>
    </row>
    <row r="14" spans="1:13">
      <c r="A14" s="81" t="s">
        <v>219</v>
      </c>
      <c r="B14" s="81" t="s">
        <v>220</v>
      </c>
      <c r="C14" s="81" t="s">
        <v>221</v>
      </c>
      <c r="D14" s="81" t="s">
        <v>222</v>
      </c>
      <c r="E14" s="81" t="s">
        <v>223</v>
      </c>
      <c r="F14" s="232">
        <v>1020101020101</v>
      </c>
      <c r="G14" s="232" t="s">
        <v>236</v>
      </c>
      <c r="H14" s="235">
        <v>10753268270.549999</v>
      </c>
      <c r="I14" s="236"/>
      <c r="J14" s="81" t="s">
        <v>224</v>
      </c>
      <c r="K14" s="237">
        <v>30125690957.150002</v>
      </c>
      <c r="L14" s="237">
        <v>30125690957.150002</v>
      </c>
      <c r="M14" s="81" t="s">
        <v>225</v>
      </c>
    </row>
    <row r="15" spans="1:13">
      <c r="A15" s="81" t="s">
        <v>219</v>
      </c>
      <c r="B15" s="81" t="s">
        <v>220</v>
      </c>
      <c r="C15" s="81" t="s">
        <v>221</v>
      </c>
      <c r="D15" s="81" t="s">
        <v>222</v>
      </c>
      <c r="E15" s="81" t="s">
        <v>223</v>
      </c>
      <c r="F15" s="232">
        <v>1020101020102</v>
      </c>
      <c r="G15" s="232" t="s">
        <v>237</v>
      </c>
      <c r="H15" s="235">
        <v>8132805248.1599998</v>
      </c>
      <c r="I15" s="236"/>
      <c r="J15" s="81" t="s">
        <v>224</v>
      </c>
      <c r="K15" s="237">
        <v>30125690957.150002</v>
      </c>
      <c r="L15" s="237">
        <v>30125690957.150002</v>
      </c>
      <c r="M15" s="81" t="s">
        <v>225</v>
      </c>
    </row>
    <row r="16" spans="1:13">
      <c r="A16" s="81" t="s">
        <v>219</v>
      </c>
      <c r="B16" s="81" t="s">
        <v>220</v>
      </c>
      <c r="C16" s="81" t="s">
        <v>221</v>
      </c>
      <c r="D16" s="81" t="s">
        <v>222</v>
      </c>
      <c r="E16" s="81" t="s">
        <v>223</v>
      </c>
      <c r="F16" s="232">
        <v>10202</v>
      </c>
      <c r="G16" s="232" t="s">
        <v>238</v>
      </c>
      <c r="H16" s="238">
        <v>6735898773.79</v>
      </c>
      <c r="I16" s="236"/>
      <c r="J16" s="81" t="s">
        <v>224</v>
      </c>
      <c r="K16" s="237">
        <v>30125690957.150002</v>
      </c>
      <c r="L16" s="237">
        <v>30125690957.150002</v>
      </c>
      <c r="M16" s="81" t="s">
        <v>225</v>
      </c>
    </row>
    <row r="17" spans="1:13">
      <c r="A17" s="81" t="s">
        <v>219</v>
      </c>
      <c r="B17" s="81" t="s">
        <v>220</v>
      </c>
      <c r="C17" s="81" t="s">
        <v>221</v>
      </c>
      <c r="D17" s="81" t="s">
        <v>222</v>
      </c>
      <c r="E17" s="81" t="s">
        <v>223</v>
      </c>
      <c r="F17" s="232">
        <v>1020201</v>
      </c>
      <c r="G17" s="232" t="s">
        <v>239</v>
      </c>
      <c r="H17" s="235">
        <v>6735898773.79</v>
      </c>
      <c r="I17" s="236"/>
      <c r="J17" s="81" t="s">
        <v>224</v>
      </c>
      <c r="K17" s="237">
        <v>30125690957.150002</v>
      </c>
      <c r="L17" s="237">
        <v>30125690957.150002</v>
      </c>
      <c r="M17" s="81" t="s">
        <v>225</v>
      </c>
    </row>
    <row r="18" spans="1:13">
      <c r="A18" s="81" t="s">
        <v>219</v>
      </c>
      <c r="B18" s="81" t="s">
        <v>220</v>
      </c>
      <c r="C18" s="81" t="s">
        <v>221</v>
      </c>
      <c r="D18" s="81" t="s">
        <v>222</v>
      </c>
      <c r="E18" s="81" t="s">
        <v>223</v>
      </c>
      <c r="F18" s="232">
        <v>102020101</v>
      </c>
      <c r="G18" s="232" t="s">
        <v>239</v>
      </c>
      <c r="H18" s="235">
        <v>6735898773.79</v>
      </c>
      <c r="I18" s="236"/>
      <c r="J18" s="81" t="s">
        <v>224</v>
      </c>
      <c r="K18" s="237">
        <v>30125690957.150002</v>
      </c>
      <c r="L18" s="237">
        <v>30125690957.150002</v>
      </c>
      <c r="M18" s="81" t="s">
        <v>225</v>
      </c>
    </row>
    <row r="19" spans="1:13">
      <c r="A19" s="81" t="s">
        <v>219</v>
      </c>
      <c r="B19" s="81" t="s">
        <v>220</v>
      </c>
      <c r="C19" s="81" t="s">
        <v>221</v>
      </c>
      <c r="D19" s="81" t="s">
        <v>222</v>
      </c>
      <c r="E19" s="81" t="s">
        <v>223</v>
      </c>
      <c r="F19" s="232">
        <v>10202010101</v>
      </c>
      <c r="G19" s="232" t="s">
        <v>239</v>
      </c>
      <c r="H19" s="235">
        <v>6735898773.79</v>
      </c>
      <c r="I19" s="236"/>
      <c r="J19" s="81" t="s">
        <v>224</v>
      </c>
      <c r="K19" s="237">
        <v>30125690957.150002</v>
      </c>
      <c r="L19" s="237">
        <v>30125690957.150002</v>
      </c>
      <c r="M19" s="81" t="s">
        <v>225</v>
      </c>
    </row>
    <row r="20" spans="1:13">
      <c r="A20" s="81" t="s">
        <v>219</v>
      </c>
      <c r="B20" s="81" t="s">
        <v>220</v>
      </c>
      <c r="C20" s="81" t="s">
        <v>221</v>
      </c>
      <c r="D20" s="81" t="s">
        <v>222</v>
      </c>
      <c r="E20" s="81" t="s">
        <v>223</v>
      </c>
      <c r="F20" s="232">
        <v>1020201010136</v>
      </c>
      <c r="G20" s="232" t="s">
        <v>240</v>
      </c>
      <c r="H20" s="235">
        <v>787757274.33000004</v>
      </c>
      <c r="I20" s="236"/>
      <c r="J20" s="81" t="s">
        <v>224</v>
      </c>
      <c r="K20" s="237">
        <v>30125690957.150002</v>
      </c>
      <c r="L20" s="237">
        <v>30125690957.150002</v>
      </c>
      <c r="M20" s="81" t="s">
        <v>225</v>
      </c>
    </row>
    <row r="21" spans="1:13">
      <c r="A21" s="81" t="s">
        <v>219</v>
      </c>
      <c r="B21" s="81" t="s">
        <v>220</v>
      </c>
      <c r="C21" s="81" t="s">
        <v>221</v>
      </c>
      <c r="D21" s="81" t="s">
        <v>222</v>
      </c>
      <c r="E21" s="81" t="s">
        <v>223</v>
      </c>
      <c r="F21" s="232">
        <v>1020201010137</v>
      </c>
      <c r="G21" s="232" t="s">
        <v>241</v>
      </c>
      <c r="H21" s="235">
        <v>1413641873.9400001</v>
      </c>
      <c r="I21" s="235"/>
      <c r="J21" s="81" t="s">
        <v>224</v>
      </c>
      <c r="K21" s="237">
        <v>30125690957.150002</v>
      </c>
      <c r="L21" s="237">
        <v>30125690957.150002</v>
      </c>
      <c r="M21" s="81" t="s">
        <v>225</v>
      </c>
    </row>
    <row r="22" spans="1:13">
      <c r="A22" s="81" t="s">
        <v>219</v>
      </c>
      <c r="B22" s="81" t="s">
        <v>220</v>
      </c>
      <c r="C22" s="81" t="s">
        <v>221</v>
      </c>
      <c r="D22" s="81" t="s">
        <v>222</v>
      </c>
      <c r="E22" s="81" t="s">
        <v>223</v>
      </c>
      <c r="F22" s="232">
        <v>1020201010138</v>
      </c>
      <c r="G22" s="232" t="s">
        <v>242</v>
      </c>
      <c r="H22" s="235">
        <v>1309490555.05</v>
      </c>
      <c r="I22" s="236"/>
      <c r="J22" s="81" t="s">
        <v>224</v>
      </c>
      <c r="K22" s="237">
        <v>30125690957.150002</v>
      </c>
      <c r="L22" s="237">
        <v>30125690957.150002</v>
      </c>
      <c r="M22" s="81" t="s">
        <v>225</v>
      </c>
    </row>
    <row r="23" spans="1:13">
      <c r="A23" s="81" t="s">
        <v>219</v>
      </c>
      <c r="B23" s="81" t="s">
        <v>220</v>
      </c>
      <c r="C23" s="81" t="s">
        <v>221</v>
      </c>
      <c r="D23" s="81" t="s">
        <v>222</v>
      </c>
      <c r="E23" s="81" t="s">
        <v>223</v>
      </c>
      <c r="F23" s="232">
        <v>1020201010139</v>
      </c>
      <c r="G23" s="232" t="s">
        <v>243</v>
      </c>
      <c r="H23" s="236"/>
      <c r="I23" s="235">
        <v>49994519.229999997</v>
      </c>
      <c r="J23" s="81" t="s">
        <v>224</v>
      </c>
      <c r="K23" s="237">
        <v>30125690957.150002</v>
      </c>
      <c r="L23" s="237">
        <v>30125690957.150002</v>
      </c>
      <c r="M23" s="81" t="s">
        <v>225</v>
      </c>
    </row>
    <row r="24" spans="1:13">
      <c r="A24" s="81" t="s">
        <v>219</v>
      </c>
      <c r="B24" s="81" t="s">
        <v>220</v>
      </c>
      <c r="C24" s="81" t="s">
        <v>221</v>
      </c>
      <c r="D24" s="81" t="s">
        <v>222</v>
      </c>
      <c r="E24" s="81" t="s">
        <v>223</v>
      </c>
      <c r="F24" s="232">
        <v>1020201010140</v>
      </c>
      <c r="G24" s="232" t="s">
        <v>244</v>
      </c>
      <c r="H24" s="235">
        <v>2267972238.6999998</v>
      </c>
      <c r="I24" s="236"/>
      <c r="J24" s="81" t="s">
        <v>224</v>
      </c>
      <c r="K24" s="237">
        <v>30125690957.150002</v>
      </c>
      <c r="L24" s="237">
        <v>30125690957.150002</v>
      </c>
      <c r="M24" s="81" t="s">
        <v>225</v>
      </c>
    </row>
    <row r="25" spans="1:13">
      <c r="A25" s="81" t="s">
        <v>219</v>
      </c>
      <c r="B25" s="81" t="s">
        <v>220</v>
      </c>
      <c r="C25" s="81" t="s">
        <v>221</v>
      </c>
      <c r="D25" s="81" t="s">
        <v>222</v>
      </c>
      <c r="E25" s="81" t="s">
        <v>223</v>
      </c>
      <c r="F25" s="232">
        <v>1020201010152</v>
      </c>
      <c r="G25" s="232" t="s">
        <v>245</v>
      </c>
      <c r="H25" s="235">
        <v>807031351</v>
      </c>
      <c r="I25" s="236"/>
      <c r="J25" s="81" t="s">
        <v>224</v>
      </c>
      <c r="K25" s="237">
        <v>30125690957.150002</v>
      </c>
      <c r="L25" s="237">
        <v>30125690957.150002</v>
      </c>
      <c r="M25" s="81" t="s">
        <v>225</v>
      </c>
    </row>
    <row r="26" spans="1:13">
      <c r="A26" s="81" t="s">
        <v>219</v>
      </c>
      <c r="B26" s="81" t="s">
        <v>220</v>
      </c>
      <c r="C26" s="81" t="s">
        <v>221</v>
      </c>
      <c r="D26" s="81" t="s">
        <v>222</v>
      </c>
      <c r="E26" s="81" t="s">
        <v>223</v>
      </c>
      <c r="F26" s="232">
        <v>1020201010154</v>
      </c>
      <c r="G26" s="232" t="s">
        <v>246</v>
      </c>
      <c r="H26" s="235">
        <v>200000000</v>
      </c>
      <c r="I26" s="236"/>
      <c r="J26" s="81" t="s">
        <v>224</v>
      </c>
      <c r="K26" s="237">
        <v>30125690957.150002</v>
      </c>
      <c r="L26" s="237">
        <v>30125690957.150002</v>
      </c>
      <c r="M26" s="81" t="s">
        <v>225</v>
      </c>
    </row>
    <row r="27" spans="1:13">
      <c r="A27" s="81" t="s">
        <v>219</v>
      </c>
      <c r="B27" s="81" t="s">
        <v>220</v>
      </c>
      <c r="C27" s="81" t="s">
        <v>221</v>
      </c>
      <c r="D27" s="81" t="s">
        <v>222</v>
      </c>
      <c r="E27" s="81" t="s">
        <v>223</v>
      </c>
      <c r="F27" s="232">
        <v>10203</v>
      </c>
      <c r="G27" s="232" t="s">
        <v>247</v>
      </c>
      <c r="H27" s="236"/>
      <c r="I27" s="238">
        <v>58733904.869999997</v>
      </c>
      <c r="J27" s="81" t="s">
        <v>224</v>
      </c>
      <c r="K27" s="237">
        <v>30125690957.150002</v>
      </c>
      <c r="L27" s="237">
        <v>30125690957.150002</v>
      </c>
      <c r="M27" s="81" t="s">
        <v>225</v>
      </c>
    </row>
    <row r="28" spans="1:13">
      <c r="A28" s="81" t="s">
        <v>219</v>
      </c>
      <c r="B28" s="81" t="s">
        <v>220</v>
      </c>
      <c r="C28" s="81" t="s">
        <v>221</v>
      </c>
      <c r="D28" s="81" t="s">
        <v>222</v>
      </c>
      <c r="E28" s="81" t="s">
        <v>223</v>
      </c>
      <c r="F28" s="232">
        <v>1020306</v>
      </c>
      <c r="G28" s="232" t="s">
        <v>0</v>
      </c>
      <c r="H28" s="236"/>
      <c r="I28" s="235">
        <v>58733904.869999997</v>
      </c>
      <c r="J28" s="81" t="s">
        <v>224</v>
      </c>
      <c r="K28" s="237">
        <v>30125690957.150002</v>
      </c>
      <c r="L28" s="237">
        <v>30125690957.150002</v>
      </c>
      <c r="M28" s="81" t="s">
        <v>225</v>
      </c>
    </row>
    <row r="29" spans="1:13">
      <c r="A29" s="81" t="s">
        <v>219</v>
      </c>
      <c r="B29" s="81" t="s">
        <v>220</v>
      </c>
      <c r="C29" s="81" t="s">
        <v>221</v>
      </c>
      <c r="D29" s="81" t="s">
        <v>222</v>
      </c>
      <c r="E29" s="81" t="s">
        <v>223</v>
      </c>
      <c r="F29" s="232">
        <v>102030601</v>
      </c>
      <c r="G29" s="232" t="s">
        <v>0</v>
      </c>
      <c r="H29" s="236"/>
      <c r="I29" s="235">
        <v>58733904.869999997</v>
      </c>
      <c r="J29" s="81" t="s">
        <v>224</v>
      </c>
      <c r="K29" s="237">
        <v>30125690957.150002</v>
      </c>
      <c r="L29" s="237">
        <v>30125690957.150002</v>
      </c>
      <c r="M29" s="81" t="s">
        <v>225</v>
      </c>
    </row>
    <row r="30" spans="1:13">
      <c r="A30" s="81" t="s">
        <v>219</v>
      </c>
      <c r="B30" s="81" t="s">
        <v>220</v>
      </c>
      <c r="C30" s="81" t="s">
        <v>221</v>
      </c>
      <c r="D30" s="81" t="s">
        <v>222</v>
      </c>
      <c r="E30" s="81" t="s">
        <v>223</v>
      </c>
      <c r="F30" s="232">
        <v>10203060101</v>
      </c>
      <c r="G30" s="232" t="s">
        <v>0</v>
      </c>
      <c r="H30" s="236"/>
      <c r="I30" s="235">
        <v>58733904.869999997</v>
      </c>
      <c r="J30" s="81" t="s">
        <v>224</v>
      </c>
      <c r="K30" s="237">
        <v>30125690957.150002</v>
      </c>
      <c r="L30" s="237">
        <v>30125690957.150002</v>
      </c>
      <c r="M30" s="81" t="s">
        <v>225</v>
      </c>
    </row>
    <row r="31" spans="1:13">
      <c r="A31" s="81" t="s">
        <v>219</v>
      </c>
      <c r="B31" s="81" t="s">
        <v>220</v>
      </c>
      <c r="C31" s="81" t="s">
        <v>221</v>
      </c>
      <c r="D31" s="81" t="s">
        <v>222</v>
      </c>
      <c r="E31" s="81" t="s">
        <v>223</v>
      </c>
      <c r="F31" s="232">
        <v>1020306010101</v>
      </c>
      <c r="G31" s="232" t="s">
        <v>0</v>
      </c>
      <c r="H31" s="236"/>
      <c r="I31" s="235">
        <v>58733904.869999997</v>
      </c>
      <c r="J31" s="81" t="s">
        <v>224</v>
      </c>
      <c r="K31" s="237">
        <v>30125690957.150002</v>
      </c>
      <c r="L31" s="237">
        <v>30125690957.150002</v>
      </c>
      <c r="M31" s="81" t="s">
        <v>225</v>
      </c>
    </row>
    <row r="32" spans="1:13">
      <c r="A32" s="81" t="s">
        <v>219</v>
      </c>
      <c r="B32" s="81" t="s">
        <v>220</v>
      </c>
      <c r="C32" s="81" t="s">
        <v>221</v>
      </c>
      <c r="D32" s="81" t="s">
        <v>222</v>
      </c>
      <c r="E32" s="81" t="s">
        <v>223</v>
      </c>
      <c r="F32" s="232">
        <v>10204</v>
      </c>
      <c r="G32" s="232" t="s">
        <v>1</v>
      </c>
      <c r="H32" s="238">
        <v>63333530.689999998</v>
      </c>
      <c r="I32" s="236"/>
      <c r="J32" s="81" t="s">
        <v>224</v>
      </c>
      <c r="K32" s="237">
        <v>30125690957.150002</v>
      </c>
      <c r="L32" s="237">
        <v>30125690957.150002</v>
      </c>
      <c r="M32" s="81" t="s">
        <v>225</v>
      </c>
    </row>
    <row r="33" spans="1:13">
      <c r="A33" s="81" t="s">
        <v>219</v>
      </c>
      <c r="B33" s="81" t="s">
        <v>220</v>
      </c>
      <c r="C33" s="81" t="s">
        <v>221</v>
      </c>
      <c r="D33" s="81" t="s">
        <v>222</v>
      </c>
      <c r="E33" s="81" t="s">
        <v>223</v>
      </c>
      <c r="F33" s="232">
        <v>1020402</v>
      </c>
      <c r="G33" s="232" t="s">
        <v>2</v>
      </c>
      <c r="H33" s="235">
        <v>63333530.689999998</v>
      </c>
      <c r="I33" s="236"/>
      <c r="J33" s="81" t="s">
        <v>224</v>
      </c>
      <c r="K33" s="237">
        <v>30125690957.150002</v>
      </c>
      <c r="L33" s="237">
        <v>30125690957.150002</v>
      </c>
      <c r="M33" s="81" t="s">
        <v>225</v>
      </c>
    </row>
    <row r="34" spans="1:13">
      <c r="A34" s="81" t="s">
        <v>219</v>
      </c>
      <c r="B34" s="81" t="s">
        <v>220</v>
      </c>
      <c r="C34" s="81" t="s">
        <v>221</v>
      </c>
      <c r="D34" s="81" t="s">
        <v>222</v>
      </c>
      <c r="E34" s="81" t="s">
        <v>223</v>
      </c>
      <c r="F34" s="232">
        <v>102040201</v>
      </c>
      <c r="G34" s="232" t="s">
        <v>2</v>
      </c>
      <c r="H34" s="235">
        <v>63333530.689999998</v>
      </c>
      <c r="I34" s="236"/>
      <c r="J34" s="81" t="s">
        <v>224</v>
      </c>
      <c r="K34" s="237">
        <v>30125690957.150002</v>
      </c>
      <c r="L34" s="237">
        <v>30125690957.150002</v>
      </c>
      <c r="M34" s="81" t="s">
        <v>225</v>
      </c>
    </row>
    <row r="35" spans="1:13">
      <c r="A35" s="81" t="s">
        <v>219</v>
      </c>
      <c r="B35" s="81" t="s">
        <v>220</v>
      </c>
      <c r="C35" s="81" t="s">
        <v>221</v>
      </c>
      <c r="D35" s="81" t="s">
        <v>222</v>
      </c>
      <c r="E35" s="81" t="s">
        <v>223</v>
      </c>
      <c r="F35" s="232">
        <v>10204020101</v>
      </c>
      <c r="G35" s="232" t="s">
        <v>2</v>
      </c>
      <c r="H35" s="235">
        <v>63333530.689999998</v>
      </c>
      <c r="I35" s="236"/>
      <c r="J35" s="81" t="s">
        <v>224</v>
      </c>
      <c r="K35" s="237">
        <v>30125690957.150002</v>
      </c>
      <c r="L35" s="237">
        <v>30125690957.150002</v>
      </c>
      <c r="M35" s="81" t="s">
        <v>225</v>
      </c>
    </row>
    <row r="36" spans="1:13">
      <c r="A36" s="81" t="s">
        <v>219</v>
      </c>
      <c r="B36" s="81" t="s">
        <v>220</v>
      </c>
      <c r="C36" s="81" t="s">
        <v>221</v>
      </c>
      <c r="D36" s="81" t="s">
        <v>222</v>
      </c>
      <c r="E36" s="81" t="s">
        <v>223</v>
      </c>
      <c r="F36" s="232">
        <v>1020402010136</v>
      </c>
      <c r="G36" s="232" t="s">
        <v>240</v>
      </c>
      <c r="H36" s="235">
        <v>29432243.16</v>
      </c>
      <c r="I36" s="236"/>
      <c r="J36" s="81" t="s">
        <v>224</v>
      </c>
      <c r="K36" s="237">
        <v>30125690957.150002</v>
      </c>
      <c r="L36" s="237">
        <v>30125690957.150002</v>
      </c>
      <c r="M36" s="81" t="s">
        <v>225</v>
      </c>
    </row>
    <row r="37" spans="1:13">
      <c r="A37" s="81" t="s">
        <v>219</v>
      </c>
      <c r="B37" s="81" t="s">
        <v>220</v>
      </c>
      <c r="C37" s="81" t="s">
        <v>221</v>
      </c>
      <c r="D37" s="81" t="s">
        <v>222</v>
      </c>
      <c r="E37" s="81" t="s">
        <v>223</v>
      </c>
      <c r="F37" s="232">
        <v>1020402010137</v>
      </c>
      <c r="G37" s="232" t="s">
        <v>3</v>
      </c>
      <c r="H37" s="235">
        <v>12779954.060000001</v>
      </c>
      <c r="I37" s="236"/>
      <c r="J37" s="81" t="s">
        <v>224</v>
      </c>
      <c r="K37" s="237">
        <v>30125690957.150002</v>
      </c>
      <c r="L37" s="237">
        <v>30125690957.150002</v>
      </c>
      <c r="M37" s="81" t="s">
        <v>225</v>
      </c>
    </row>
    <row r="38" spans="1:13">
      <c r="A38" s="81" t="s">
        <v>219</v>
      </c>
      <c r="B38" s="81" t="s">
        <v>220</v>
      </c>
      <c r="C38" s="81" t="s">
        <v>221</v>
      </c>
      <c r="D38" s="81" t="s">
        <v>222</v>
      </c>
      <c r="E38" s="81" t="s">
        <v>223</v>
      </c>
      <c r="F38" s="232">
        <v>1020402010138</v>
      </c>
      <c r="G38" s="232" t="s">
        <v>242</v>
      </c>
      <c r="H38" s="235">
        <v>13150188.210000001</v>
      </c>
      <c r="I38" s="236"/>
      <c r="J38" s="81" t="s">
        <v>224</v>
      </c>
      <c r="K38" s="237">
        <v>30125690957.150002</v>
      </c>
      <c r="L38" s="237">
        <v>30125690957.150002</v>
      </c>
      <c r="M38" s="81" t="s">
        <v>225</v>
      </c>
    </row>
    <row r="39" spans="1:13">
      <c r="A39" s="81" t="s">
        <v>219</v>
      </c>
      <c r="B39" s="81" t="s">
        <v>220</v>
      </c>
      <c r="C39" s="81" t="s">
        <v>221</v>
      </c>
      <c r="D39" s="81" t="s">
        <v>222</v>
      </c>
      <c r="E39" s="81" t="s">
        <v>223</v>
      </c>
      <c r="F39" s="232">
        <v>1020402010152</v>
      </c>
      <c r="G39" s="232" t="s">
        <v>245</v>
      </c>
      <c r="H39" s="235">
        <v>7462583.2599999998</v>
      </c>
      <c r="I39" s="236"/>
      <c r="J39" s="81" t="s">
        <v>224</v>
      </c>
      <c r="K39" s="237">
        <v>30125690957.150002</v>
      </c>
      <c r="L39" s="237">
        <v>30125690957.150002</v>
      </c>
      <c r="M39" s="81" t="s">
        <v>225</v>
      </c>
    </row>
    <row r="40" spans="1:13">
      <c r="A40" s="81" t="s">
        <v>219</v>
      </c>
      <c r="B40" s="81" t="s">
        <v>220</v>
      </c>
      <c r="C40" s="81" t="s">
        <v>221</v>
      </c>
      <c r="D40" s="81" t="s">
        <v>222</v>
      </c>
      <c r="E40" s="81" t="s">
        <v>223</v>
      </c>
      <c r="F40" s="232">
        <v>1020402010154</v>
      </c>
      <c r="G40" s="232" t="s">
        <v>246</v>
      </c>
      <c r="H40" s="235">
        <v>508562</v>
      </c>
      <c r="I40" s="236"/>
      <c r="J40" s="81" t="s">
        <v>224</v>
      </c>
      <c r="K40" s="237">
        <v>30125690957.150002</v>
      </c>
      <c r="L40" s="237">
        <v>30125690957.150002</v>
      </c>
      <c r="M40" s="81" t="s">
        <v>225</v>
      </c>
    </row>
    <row r="41" spans="1:13">
      <c r="A41" s="81" t="s">
        <v>219</v>
      </c>
      <c r="B41" s="81" t="s">
        <v>220</v>
      </c>
      <c r="C41" s="81" t="s">
        <v>221</v>
      </c>
      <c r="D41" s="81" t="s">
        <v>222</v>
      </c>
      <c r="E41" s="81" t="s">
        <v>223</v>
      </c>
      <c r="F41" s="232">
        <v>10205</v>
      </c>
      <c r="G41" s="232" t="s">
        <v>4</v>
      </c>
      <c r="H41" s="238">
        <v>175566632</v>
      </c>
      <c r="I41" s="236"/>
      <c r="J41" s="81" t="s">
        <v>224</v>
      </c>
      <c r="K41" s="237">
        <v>30125690957.150002</v>
      </c>
      <c r="L41" s="237">
        <v>30125690957.150002</v>
      </c>
      <c r="M41" s="81" t="s">
        <v>225</v>
      </c>
    </row>
    <row r="42" spans="1:13">
      <c r="A42" s="81" t="s">
        <v>219</v>
      </c>
      <c r="B42" s="81" t="s">
        <v>220</v>
      </c>
      <c r="C42" s="81" t="s">
        <v>221</v>
      </c>
      <c r="D42" s="81" t="s">
        <v>222</v>
      </c>
      <c r="E42" s="81" t="s">
        <v>223</v>
      </c>
      <c r="F42" s="232">
        <v>1020502</v>
      </c>
      <c r="G42" s="232" t="s">
        <v>5</v>
      </c>
      <c r="H42" s="235">
        <v>175566632</v>
      </c>
      <c r="I42" s="236"/>
      <c r="J42" s="81" t="s">
        <v>224</v>
      </c>
      <c r="K42" s="237">
        <v>30125690957.150002</v>
      </c>
      <c r="L42" s="237">
        <v>30125690957.150002</v>
      </c>
      <c r="M42" s="81" t="s">
        <v>225</v>
      </c>
    </row>
    <row r="43" spans="1:13">
      <c r="A43" s="81" t="s">
        <v>219</v>
      </c>
      <c r="B43" s="81" t="s">
        <v>220</v>
      </c>
      <c r="C43" s="81" t="s">
        <v>221</v>
      </c>
      <c r="D43" s="81" t="s">
        <v>222</v>
      </c>
      <c r="E43" s="81" t="s">
        <v>223</v>
      </c>
      <c r="F43" s="232">
        <v>102050201</v>
      </c>
      <c r="G43" s="232" t="s">
        <v>6</v>
      </c>
      <c r="H43" s="235">
        <v>175566632</v>
      </c>
      <c r="I43" s="236"/>
      <c r="J43" s="81" t="s">
        <v>224</v>
      </c>
      <c r="K43" s="237">
        <v>30125690957.150002</v>
      </c>
      <c r="L43" s="237">
        <v>30125690957.150002</v>
      </c>
      <c r="M43" s="81" t="s">
        <v>225</v>
      </c>
    </row>
    <row r="44" spans="1:13">
      <c r="A44" s="81" t="s">
        <v>219</v>
      </c>
      <c r="B44" s="81" t="s">
        <v>220</v>
      </c>
      <c r="C44" s="81" t="s">
        <v>221</v>
      </c>
      <c r="D44" s="81" t="s">
        <v>222</v>
      </c>
      <c r="E44" s="81" t="s">
        <v>223</v>
      </c>
      <c r="F44" s="232">
        <v>10205020101</v>
      </c>
      <c r="G44" s="232" t="s">
        <v>6</v>
      </c>
      <c r="H44" s="235">
        <v>175566632</v>
      </c>
      <c r="I44" s="236"/>
      <c r="J44" s="81" t="s">
        <v>224</v>
      </c>
      <c r="K44" s="237">
        <v>30125690957.150002</v>
      </c>
      <c r="L44" s="237">
        <v>30125690957.150002</v>
      </c>
      <c r="M44" s="81" t="s">
        <v>225</v>
      </c>
    </row>
    <row r="45" spans="1:13">
      <c r="A45" s="81" t="s">
        <v>219</v>
      </c>
      <c r="B45" s="81" t="s">
        <v>220</v>
      </c>
      <c r="C45" s="81" t="s">
        <v>221</v>
      </c>
      <c r="D45" s="81" t="s">
        <v>222</v>
      </c>
      <c r="E45" s="81" t="s">
        <v>223</v>
      </c>
      <c r="F45" s="232">
        <v>1020502010101</v>
      </c>
      <c r="G45" s="232" t="s">
        <v>7</v>
      </c>
      <c r="H45" s="235">
        <v>175566632</v>
      </c>
      <c r="I45" s="236"/>
      <c r="J45" s="81" t="s">
        <v>224</v>
      </c>
      <c r="K45" s="237">
        <v>30125690957.150002</v>
      </c>
      <c r="L45" s="237">
        <v>30125690957.150002</v>
      </c>
      <c r="M45" s="81" t="s">
        <v>225</v>
      </c>
    </row>
    <row r="46" spans="1:13">
      <c r="A46" s="81" t="s">
        <v>219</v>
      </c>
      <c r="B46" s="81" t="s">
        <v>220</v>
      </c>
      <c r="C46" s="81" t="s">
        <v>221</v>
      </c>
      <c r="D46" s="81" t="s">
        <v>222</v>
      </c>
      <c r="E46" s="81" t="s">
        <v>223</v>
      </c>
      <c r="F46" s="81">
        <v>2</v>
      </c>
      <c r="G46" s="81" t="s">
        <v>8</v>
      </c>
      <c r="H46" s="236"/>
      <c r="I46" s="239">
        <v>19155866576.630001</v>
      </c>
      <c r="J46" s="81" t="s">
        <v>224</v>
      </c>
      <c r="K46" s="237">
        <v>30125690957.150002</v>
      </c>
      <c r="L46" s="237">
        <v>30125690957.150002</v>
      </c>
      <c r="M46" s="81" t="s">
        <v>225</v>
      </c>
    </row>
    <row r="47" spans="1:13">
      <c r="A47" s="81" t="s">
        <v>219</v>
      </c>
      <c r="B47" s="81" t="s">
        <v>220</v>
      </c>
      <c r="C47" s="81" t="s">
        <v>221</v>
      </c>
      <c r="D47" s="81" t="s">
        <v>222</v>
      </c>
      <c r="E47" s="81" t="s">
        <v>223</v>
      </c>
      <c r="F47" s="81">
        <v>201</v>
      </c>
      <c r="G47" s="81" t="s">
        <v>9</v>
      </c>
      <c r="H47" s="236"/>
      <c r="I47" s="239">
        <v>14916086328.799999</v>
      </c>
      <c r="J47" s="81" t="s">
        <v>224</v>
      </c>
      <c r="K47" s="237">
        <v>30125690957.150002</v>
      </c>
      <c r="L47" s="237">
        <v>30125690957.150002</v>
      </c>
      <c r="M47" s="81" t="s">
        <v>225</v>
      </c>
    </row>
    <row r="48" spans="1:13">
      <c r="A48" s="81" t="s">
        <v>219</v>
      </c>
      <c r="B48" s="81" t="s">
        <v>220</v>
      </c>
      <c r="C48" s="81" t="s">
        <v>221</v>
      </c>
      <c r="D48" s="81" t="s">
        <v>222</v>
      </c>
      <c r="E48" s="81" t="s">
        <v>223</v>
      </c>
      <c r="F48" s="81">
        <v>20101</v>
      </c>
      <c r="G48" s="81" t="s">
        <v>9</v>
      </c>
      <c r="H48" s="236"/>
      <c r="I48" s="239">
        <v>14916086328.799999</v>
      </c>
      <c r="J48" s="81" t="s">
        <v>224</v>
      </c>
      <c r="K48" s="237">
        <v>30125690957.150002</v>
      </c>
      <c r="L48" s="237">
        <v>30125690957.150002</v>
      </c>
      <c r="M48" s="81" t="s">
        <v>225</v>
      </c>
    </row>
    <row r="49" spans="1:13">
      <c r="A49" s="81" t="s">
        <v>219</v>
      </c>
      <c r="B49" s="81" t="s">
        <v>220</v>
      </c>
      <c r="C49" s="81" t="s">
        <v>221</v>
      </c>
      <c r="D49" s="81" t="s">
        <v>222</v>
      </c>
      <c r="E49" s="81" t="s">
        <v>223</v>
      </c>
      <c r="F49" s="81">
        <v>2010101</v>
      </c>
      <c r="G49" s="81" t="s">
        <v>9</v>
      </c>
      <c r="H49" s="236"/>
      <c r="I49" s="239">
        <v>14916086328.799999</v>
      </c>
      <c r="J49" s="81" t="s">
        <v>224</v>
      </c>
      <c r="K49" s="237">
        <v>30125690957.150002</v>
      </c>
      <c r="L49" s="237">
        <v>30125690957.150002</v>
      </c>
      <c r="M49" s="81" t="s">
        <v>225</v>
      </c>
    </row>
    <row r="50" spans="1:13">
      <c r="A50" s="81" t="s">
        <v>219</v>
      </c>
      <c r="B50" s="81" t="s">
        <v>220</v>
      </c>
      <c r="C50" s="81" t="s">
        <v>221</v>
      </c>
      <c r="D50" s="81" t="s">
        <v>222</v>
      </c>
      <c r="E50" s="81" t="s">
        <v>223</v>
      </c>
      <c r="F50" s="81">
        <v>201010101</v>
      </c>
      <c r="G50" s="81" t="s">
        <v>9</v>
      </c>
      <c r="H50" s="236"/>
      <c r="I50" s="239">
        <v>14916086328.799999</v>
      </c>
      <c r="J50" s="81" t="s">
        <v>224</v>
      </c>
      <c r="K50" s="237">
        <v>30125690957.150002</v>
      </c>
      <c r="L50" s="237">
        <v>30125690957.150002</v>
      </c>
      <c r="M50" s="81" t="s">
        <v>225</v>
      </c>
    </row>
    <row r="51" spans="1:13">
      <c r="A51" s="81" t="s">
        <v>219</v>
      </c>
      <c r="B51" s="81" t="s">
        <v>220</v>
      </c>
      <c r="C51" s="81" t="s">
        <v>221</v>
      </c>
      <c r="D51" s="81" t="s">
        <v>222</v>
      </c>
      <c r="E51" s="81" t="s">
        <v>223</v>
      </c>
      <c r="F51" s="81">
        <v>20101010101</v>
      </c>
      <c r="G51" s="81" t="s">
        <v>10</v>
      </c>
      <c r="H51" s="236"/>
      <c r="I51" s="239">
        <v>14916086328.799999</v>
      </c>
      <c r="J51" s="81" t="s">
        <v>224</v>
      </c>
      <c r="K51" s="237">
        <v>30125690957.150002</v>
      </c>
      <c r="L51" s="237">
        <v>30125690957.150002</v>
      </c>
      <c r="M51" s="81" t="s">
        <v>225</v>
      </c>
    </row>
    <row r="52" spans="1:13">
      <c r="A52" s="81" t="s">
        <v>219</v>
      </c>
      <c r="B52" s="81" t="s">
        <v>220</v>
      </c>
      <c r="C52" s="81" t="s">
        <v>221</v>
      </c>
      <c r="D52" s="81" t="s">
        <v>222</v>
      </c>
      <c r="E52" s="81" t="s">
        <v>223</v>
      </c>
      <c r="F52" s="81">
        <v>2010101010108</v>
      </c>
      <c r="G52" s="81" t="s">
        <v>11</v>
      </c>
      <c r="H52" s="236"/>
      <c r="I52" s="239">
        <v>14916086328.799999</v>
      </c>
      <c r="J52" s="81" t="s">
        <v>224</v>
      </c>
      <c r="K52" s="237">
        <v>30125690957.150002</v>
      </c>
      <c r="L52" s="237">
        <v>30125690957.150002</v>
      </c>
      <c r="M52" s="81" t="s">
        <v>225</v>
      </c>
    </row>
    <row r="53" spans="1:13">
      <c r="A53" s="81" t="s">
        <v>219</v>
      </c>
      <c r="B53" s="81" t="s">
        <v>220</v>
      </c>
      <c r="C53" s="81" t="s">
        <v>221</v>
      </c>
      <c r="D53" s="81" t="s">
        <v>222</v>
      </c>
      <c r="E53" s="81" t="s">
        <v>223</v>
      </c>
      <c r="F53" s="81">
        <v>203</v>
      </c>
      <c r="G53" s="81" t="s">
        <v>12</v>
      </c>
      <c r="H53" s="236"/>
      <c r="I53" s="239">
        <v>4239780247.8299999</v>
      </c>
      <c r="J53" s="81" t="s">
        <v>224</v>
      </c>
      <c r="K53" s="237">
        <v>30125690957.150002</v>
      </c>
      <c r="L53" s="237">
        <v>30125690957.150002</v>
      </c>
      <c r="M53" s="81" t="s">
        <v>225</v>
      </c>
    </row>
    <row r="54" spans="1:13">
      <c r="A54" s="81" t="s">
        <v>219</v>
      </c>
      <c r="B54" s="81" t="s">
        <v>220</v>
      </c>
      <c r="C54" s="81" t="s">
        <v>221</v>
      </c>
      <c r="D54" s="81" t="s">
        <v>222</v>
      </c>
      <c r="E54" s="81" t="s">
        <v>223</v>
      </c>
      <c r="F54" s="81">
        <v>20301</v>
      </c>
      <c r="G54" s="81" t="s">
        <v>13</v>
      </c>
      <c r="H54" s="239">
        <v>2818422758.3299999</v>
      </c>
      <c r="I54" s="235"/>
      <c r="J54" s="81" t="s">
        <v>224</v>
      </c>
      <c r="K54" s="237">
        <v>30125690957.150002</v>
      </c>
      <c r="L54" s="237">
        <v>30125690957.150002</v>
      </c>
      <c r="M54" s="81" t="s">
        <v>225</v>
      </c>
    </row>
    <row r="55" spans="1:13">
      <c r="A55" s="81" t="s">
        <v>219</v>
      </c>
      <c r="B55" s="81" t="s">
        <v>220</v>
      </c>
      <c r="C55" s="81" t="s">
        <v>221</v>
      </c>
      <c r="D55" s="81" t="s">
        <v>222</v>
      </c>
      <c r="E55" s="81" t="s">
        <v>223</v>
      </c>
      <c r="F55" s="81">
        <v>2030105</v>
      </c>
      <c r="G55" s="81" t="s">
        <v>14</v>
      </c>
      <c r="H55" s="235">
        <v>2818422758.3299999</v>
      </c>
      <c r="I55" s="236"/>
      <c r="J55" s="81" t="s">
        <v>224</v>
      </c>
      <c r="K55" s="237">
        <v>30125690957.150002</v>
      </c>
      <c r="L55" s="237">
        <v>30125690957.150002</v>
      </c>
      <c r="M55" s="81" t="s">
        <v>225</v>
      </c>
    </row>
    <row r="56" spans="1:13">
      <c r="A56" s="81" t="s">
        <v>219</v>
      </c>
      <c r="B56" s="81" t="s">
        <v>220</v>
      </c>
      <c r="C56" s="81" t="s">
        <v>221</v>
      </c>
      <c r="D56" s="81" t="s">
        <v>222</v>
      </c>
      <c r="E56" s="81" t="s">
        <v>223</v>
      </c>
      <c r="F56" s="81">
        <v>203010501</v>
      </c>
      <c r="G56" s="81" t="s">
        <v>14</v>
      </c>
      <c r="H56" s="235">
        <v>2818422758.3299999</v>
      </c>
      <c r="I56" s="236"/>
      <c r="J56" s="81" t="s">
        <v>224</v>
      </c>
      <c r="K56" s="237">
        <v>30125690957.150002</v>
      </c>
      <c r="L56" s="237">
        <v>30125690957.150002</v>
      </c>
      <c r="M56" s="81" t="s">
        <v>225</v>
      </c>
    </row>
    <row r="57" spans="1:13">
      <c r="A57" s="81" t="s">
        <v>219</v>
      </c>
      <c r="B57" s="81" t="s">
        <v>220</v>
      </c>
      <c r="C57" s="81" t="s">
        <v>221</v>
      </c>
      <c r="D57" s="81" t="s">
        <v>222</v>
      </c>
      <c r="E57" s="81" t="s">
        <v>223</v>
      </c>
      <c r="F57" s="81">
        <v>20301050101</v>
      </c>
      <c r="G57" s="81" t="s">
        <v>14</v>
      </c>
      <c r="H57" s="235">
        <v>2818422758.3299999</v>
      </c>
      <c r="I57" s="235"/>
      <c r="J57" s="81" t="s">
        <v>224</v>
      </c>
      <c r="K57" s="237">
        <v>30125690957.150002</v>
      </c>
      <c r="L57" s="237">
        <v>30125690957.150002</v>
      </c>
      <c r="M57" s="81" t="s">
        <v>225</v>
      </c>
    </row>
    <row r="58" spans="1:13">
      <c r="A58" s="81" t="s">
        <v>219</v>
      </c>
      <c r="B58" s="81" t="s">
        <v>220</v>
      </c>
      <c r="C58" s="81" t="s">
        <v>221</v>
      </c>
      <c r="D58" s="81" t="s">
        <v>222</v>
      </c>
      <c r="E58" s="81" t="s">
        <v>223</v>
      </c>
      <c r="F58" s="81">
        <v>2030105010101</v>
      </c>
      <c r="G58" s="81" t="s">
        <v>14</v>
      </c>
      <c r="H58" s="235">
        <v>2818422758.3299999</v>
      </c>
      <c r="I58" s="236"/>
      <c r="J58" s="81" t="s">
        <v>224</v>
      </c>
      <c r="K58" s="237">
        <v>30125690957.150002</v>
      </c>
      <c r="L58" s="237">
        <v>30125690957.150002</v>
      </c>
      <c r="M58" s="81" t="s">
        <v>225</v>
      </c>
    </row>
    <row r="59" spans="1:13">
      <c r="A59" s="81" t="s">
        <v>219</v>
      </c>
      <c r="B59" s="81" t="s">
        <v>220</v>
      </c>
      <c r="C59" s="81" t="s">
        <v>221</v>
      </c>
      <c r="D59" s="81" t="s">
        <v>222</v>
      </c>
      <c r="E59" s="81" t="s">
        <v>223</v>
      </c>
      <c r="F59" s="81">
        <v>20302</v>
      </c>
      <c r="G59" s="81" t="s">
        <v>15</v>
      </c>
      <c r="H59" s="236"/>
      <c r="I59" s="239">
        <v>7058203006.1599998</v>
      </c>
      <c r="J59" s="81" t="s">
        <v>224</v>
      </c>
      <c r="K59" s="237">
        <v>30125690957.150002</v>
      </c>
      <c r="L59" s="237">
        <v>30125690957.150002</v>
      </c>
      <c r="M59" s="81" t="s">
        <v>225</v>
      </c>
    </row>
    <row r="60" spans="1:13">
      <c r="A60" s="81" t="s">
        <v>219</v>
      </c>
      <c r="B60" s="81" t="s">
        <v>220</v>
      </c>
      <c r="C60" s="81" t="s">
        <v>221</v>
      </c>
      <c r="D60" s="81" t="s">
        <v>222</v>
      </c>
      <c r="E60" s="81" t="s">
        <v>223</v>
      </c>
      <c r="F60" s="81">
        <v>2030201</v>
      </c>
      <c r="G60" s="81" t="s">
        <v>16</v>
      </c>
      <c r="H60" s="239">
        <v>1074602242</v>
      </c>
      <c r="I60" s="236"/>
      <c r="J60" s="81" t="s">
        <v>224</v>
      </c>
      <c r="K60" s="237">
        <v>30125690957.150002</v>
      </c>
      <c r="L60" s="237">
        <v>30125690957.150002</v>
      </c>
      <c r="M60" s="81" t="s">
        <v>225</v>
      </c>
    </row>
    <row r="61" spans="1:13">
      <c r="A61" s="81" t="s">
        <v>219</v>
      </c>
      <c r="B61" s="81" t="s">
        <v>220</v>
      </c>
      <c r="C61" s="81" t="s">
        <v>221</v>
      </c>
      <c r="D61" s="81" t="s">
        <v>222</v>
      </c>
      <c r="E61" s="81" t="s">
        <v>223</v>
      </c>
      <c r="F61" s="81">
        <v>203020101</v>
      </c>
      <c r="G61" s="81" t="s">
        <v>16</v>
      </c>
      <c r="H61" s="235">
        <v>1074602242</v>
      </c>
      <c r="I61" s="236"/>
      <c r="J61" s="81" t="s">
        <v>224</v>
      </c>
      <c r="K61" s="237">
        <v>30125690957.150002</v>
      </c>
      <c r="L61" s="237">
        <v>30125690957.150002</v>
      </c>
      <c r="M61" s="81" t="s">
        <v>225</v>
      </c>
    </row>
    <row r="62" spans="1:13">
      <c r="A62" s="81" t="s">
        <v>219</v>
      </c>
      <c r="B62" s="81" t="s">
        <v>220</v>
      </c>
      <c r="C62" s="81" t="s">
        <v>221</v>
      </c>
      <c r="D62" s="81" t="s">
        <v>222</v>
      </c>
      <c r="E62" s="81" t="s">
        <v>223</v>
      </c>
      <c r="F62" s="81">
        <v>20302010101</v>
      </c>
      <c r="G62" s="81" t="s">
        <v>16</v>
      </c>
      <c r="H62" s="235">
        <v>1074602242</v>
      </c>
      <c r="I62" s="235"/>
      <c r="J62" s="81" t="s">
        <v>224</v>
      </c>
      <c r="K62" s="237">
        <v>30125690957.150002</v>
      </c>
      <c r="L62" s="237">
        <v>30125690957.150002</v>
      </c>
      <c r="M62" s="81" t="s">
        <v>225</v>
      </c>
    </row>
    <row r="63" spans="1:13">
      <c r="A63" s="81" t="s">
        <v>219</v>
      </c>
      <c r="B63" s="81" t="s">
        <v>220</v>
      </c>
      <c r="C63" s="81" t="s">
        <v>221</v>
      </c>
      <c r="D63" s="81" t="s">
        <v>222</v>
      </c>
      <c r="E63" s="81" t="s">
        <v>223</v>
      </c>
      <c r="F63" s="81">
        <v>2030201010101</v>
      </c>
      <c r="G63" s="81" t="s">
        <v>16</v>
      </c>
      <c r="H63" s="235">
        <v>1074602242</v>
      </c>
      <c r="I63" s="236"/>
      <c r="J63" s="81" t="s">
        <v>224</v>
      </c>
      <c r="K63" s="237">
        <v>30125690957.150002</v>
      </c>
      <c r="L63" s="237">
        <v>30125690957.150002</v>
      </c>
      <c r="M63" s="81" t="s">
        <v>225</v>
      </c>
    </row>
    <row r="64" spans="1:13">
      <c r="A64" s="81" t="s">
        <v>219</v>
      </c>
      <c r="B64" s="81" t="s">
        <v>220</v>
      </c>
      <c r="C64" s="81" t="s">
        <v>221</v>
      </c>
      <c r="D64" s="81" t="s">
        <v>222</v>
      </c>
      <c r="E64" s="81" t="s">
        <v>223</v>
      </c>
      <c r="F64" s="81">
        <v>2030203</v>
      </c>
      <c r="G64" s="81" t="s">
        <v>17</v>
      </c>
      <c r="H64" s="236"/>
      <c r="I64" s="239">
        <v>8132805248.1599998</v>
      </c>
      <c r="J64" s="81" t="s">
        <v>224</v>
      </c>
      <c r="K64" s="237">
        <v>30125690957.150002</v>
      </c>
      <c r="L64" s="237">
        <v>30125690957.150002</v>
      </c>
      <c r="M64" s="81" t="s">
        <v>225</v>
      </c>
    </row>
    <row r="65" spans="1:13">
      <c r="A65" s="81" t="s">
        <v>219</v>
      </c>
      <c r="B65" s="81" t="s">
        <v>220</v>
      </c>
      <c r="C65" s="81" t="s">
        <v>221</v>
      </c>
      <c r="D65" s="81" t="s">
        <v>222</v>
      </c>
      <c r="E65" s="81" t="s">
        <v>223</v>
      </c>
      <c r="F65" s="81">
        <v>203020302</v>
      </c>
      <c r="G65" s="81" t="s">
        <v>18</v>
      </c>
      <c r="H65" s="235"/>
      <c r="I65" s="235">
        <v>8132805248.1599998</v>
      </c>
      <c r="J65" s="81" t="s">
        <v>224</v>
      </c>
      <c r="K65" s="237">
        <v>30125690957.150002</v>
      </c>
      <c r="L65" s="237">
        <v>30125690957.150002</v>
      </c>
      <c r="M65" s="81" t="s">
        <v>225</v>
      </c>
    </row>
    <row r="66" spans="1:13">
      <c r="A66" s="81" t="s">
        <v>219</v>
      </c>
      <c r="B66" s="81" t="s">
        <v>220</v>
      </c>
      <c r="C66" s="81" t="s">
        <v>221</v>
      </c>
      <c r="D66" s="81" t="s">
        <v>222</v>
      </c>
      <c r="E66" s="81" t="s">
        <v>223</v>
      </c>
      <c r="F66" s="81">
        <v>20302030201</v>
      </c>
      <c r="G66" s="81" t="s">
        <v>19</v>
      </c>
      <c r="H66" s="235"/>
      <c r="I66" s="235">
        <v>8132805248.1599998</v>
      </c>
      <c r="J66" s="81" t="s">
        <v>224</v>
      </c>
      <c r="K66" s="237">
        <v>30125690957.150002</v>
      </c>
      <c r="L66" s="237">
        <v>30125690957.150002</v>
      </c>
      <c r="M66" s="81" t="s">
        <v>225</v>
      </c>
    </row>
    <row r="67" spans="1:13">
      <c r="A67" s="81" t="s">
        <v>219</v>
      </c>
      <c r="B67" s="81" t="s">
        <v>220</v>
      </c>
      <c r="C67" s="81" t="s">
        <v>221</v>
      </c>
      <c r="D67" s="81" t="s">
        <v>222</v>
      </c>
      <c r="E67" s="81" t="s">
        <v>223</v>
      </c>
      <c r="F67" s="81">
        <v>2030203020101</v>
      </c>
      <c r="G67" s="81" t="s">
        <v>235</v>
      </c>
      <c r="H67" s="236"/>
      <c r="I67" s="235">
        <v>8132805248.1599998</v>
      </c>
      <c r="J67" s="81" t="s">
        <v>224</v>
      </c>
      <c r="K67" s="237">
        <v>30125690957.150002</v>
      </c>
      <c r="L67" s="237">
        <v>30125690957.150002</v>
      </c>
      <c r="M67" s="81" t="s">
        <v>225</v>
      </c>
    </row>
    <row r="68" spans="1:13">
      <c r="A68" s="81" t="s">
        <v>219</v>
      </c>
      <c r="B68" s="81" t="s">
        <v>220</v>
      </c>
      <c r="C68" s="81" t="s">
        <v>221</v>
      </c>
      <c r="D68" s="81" t="s">
        <v>222</v>
      </c>
      <c r="E68" s="81" t="s">
        <v>223</v>
      </c>
      <c r="F68" s="232">
        <v>3</v>
      </c>
      <c r="G68" s="232" t="s">
        <v>122</v>
      </c>
      <c r="H68" s="236"/>
      <c r="I68" s="235">
        <v>1017163531.21</v>
      </c>
      <c r="J68" s="81" t="s">
        <v>224</v>
      </c>
      <c r="K68" s="237">
        <v>30125690957.150002</v>
      </c>
      <c r="L68" s="237">
        <v>30125690957.150002</v>
      </c>
      <c r="M68" s="81" t="s">
        <v>225</v>
      </c>
    </row>
    <row r="69" spans="1:13">
      <c r="A69" s="81" t="s">
        <v>219</v>
      </c>
      <c r="B69" s="81" t="s">
        <v>220</v>
      </c>
      <c r="C69" s="81" t="s">
        <v>221</v>
      </c>
      <c r="D69" s="81" t="s">
        <v>222</v>
      </c>
      <c r="E69" s="81" t="s">
        <v>223</v>
      </c>
      <c r="F69" s="232">
        <v>302</v>
      </c>
      <c r="G69" s="232" t="s">
        <v>20</v>
      </c>
      <c r="H69" s="236"/>
      <c r="I69" s="235">
        <v>1017163531.21</v>
      </c>
      <c r="J69" s="81" t="s">
        <v>224</v>
      </c>
      <c r="K69" s="237">
        <v>30125690957.150002</v>
      </c>
      <c r="L69" s="237">
        <v>30125690957.150002</v>
      </c>
      <c r="M69" s="81" t="s">
        <v>225</v>
      </c>
    </row>
    <row r="70" spans="1:13">
      <c r="A70" s="81" t="s">
        <v>219</v>
      </c>
      <c r="B70" s="81" t="s">
        <v>220</v>
      </c>
      <c r="C70" s="81" t="s">
        <v>221</v>
      </c>
      <c r="D70" s="81" t="s">
        <v>222</v>
      </c>
      <c r="E70" s="81" t="s">
        <v>223</v>
      </c>
      <c r="F70" s="232">
        <v>30203</v>
      </c>
      <c r="G70" s="232" t="s">
        <v>21</v>
      </c>
      <c r="H70" s="236"/>
      <c r="I70" s="235">
        <v>165535139.21000001</v>
      </c>
      <c r="J70" s="81" t="s">
        <v>224</v>
      </c>
      <c r="K70" s="237">
        <v>30125690957.150002</v>
      </c>
      <c r="L70" s="237">
        <v>30125690957.150002</v>
      </c>
      <c r="M70" s="81" t="s">
        <v>225</v>
      </c>
    </row>
    <row r="71" spans="1:13">
      <c r="A71" s="81" t="s">
        <v>219</v>
      </c>
      <c r="B71" s="81" t="s">
        <v>220</v>
      </c>
      <c r="C71" s="81" t="s">
        <v>221</v>
      </c>
      <c r="D71" s="81" t="s">
        <v>222</v>
      </c>
      <c r="E71" s="81" t="s">
        <v>223</v>
      </c>
      <c r="F71" s="232">
        <v>3020301</v>
      </c>
      <c r="G71" s="232" t="s">
        <v>22</v>
      </c>
      <c r="H71" s="236"/>
      <c r="I71" s="235">
        <v>16309945.890000001</v>
      </c>
      <c r="J71" s="81" t="s">
        <v>224</v>
      </c>
      <c r="K71" s="237">
        <v>30125690957.150002</v>
      </c>
      <c r="L71" s="237">
        <v>30125690957.150002</v>
      </c>
      <c r="M71" s="81" t="s">
        <v>225</v>
      </c>
    </row>
    <row r="72" spans="1:13">
      <c r="A72" s="81" t="s">
        <v>219</v>
      </c>
      <c r="B72" s="81" t="s">
        <v>220</v>
      </c>
      <c r="C72" s="81" t="s">
        <v>221</v>
      </c>
      <c r="D72" s="81" t="s">
        <v>222</v>
      </c>
      <c r="E72" s="81" t="s">
        <v>223</v>
      </c>
      <c r="F72" s="232">
        <v>302030101</v>
      </c>
      <c r="G72" s="232" t="s">
        <v>23</v>
      </c>
      <c r="H72" s="236"/>
      <c r="I72" s="238">
        <v>15659205.109999999</v>
      </c>
      <c r="J72" s="81" t="s">
        <v>224</v>
      </c>
      <c r="K72" s="237">
        <v>30125690957.150002</v>
      </c>
      <c r="L72" s="237">
        <v>30125690957.150002</v>
      </c>
      <c r="M72" s="81" t="s">
        <v>225</v>
      </c>
    </row>
    <row r="73" spans="1:13">
      <c r="A73" s="81" t="s">
        <v>219</v>
      </c>
      <c r="B73" s="81" t="s">
        <v>220</v>
      </c>
      <c r="C73" s="81" t="s">
        <v>221</v>
      </c>
      <c r="D73" s="81" t="s">
        <v>222</v>
      </c>
      <c r="E73" s="81" t="s">
        <v>223</v>
      </c>
      <c r="F73" s="232">
        <v>30203010101</v>
      </c>
      <c r="G73" s="232" t="s">
        <v>23</v>
      </c>
      <c r="H73" s="236"/>
      <c r="I73" s="235">
        <v>15659205.109999999</v>
      </c>
      <c r="J73" s="81" t="s">
        <v>224</v>
      </c>
      <c r="K73" s="237">
        <v>30125690957.150002</v>
      </c>
      <c r="L73" s="237">
        <v>30125690957.150002</v>
      </c>
      <c r="M73" s="81" t="s">
        <v>225</v>
      </c>
    </row>
    <row r="74" spans="1:13">
      <c r="A74" s="81" t="s">
        <v>219</v>
      </c>
      <c r="B74" s="81" t="s">
        <v>220</v>
      </c>
      <c r="C74" s="81" t="s">
        <v>221</v>
      </c>
      <c r="D74" s="81" t="s">
        <v>222</v>
      </c>
      <c r="E74" s="81" t="s">
        <v>223</v>
      </c>
      <c r="F74" s="232">
        <v>3020301010101</v>
      </c>
      <c r="G74" s="232" t="s">
        <v>24</v>
      </c>
      <c r="H74" s="236"/>
      <c r="I74" s="235">
        <v>15659205.109999999</v>
      </c>
      <c r="J74" s="81" t="s">
        <v>224</v>
      </c>
      <c r="K74" s="237">
        <v>30125690957.150002</v>
      </c>
      <c r="L74" s="237">
        <v>30125690957.150002</v>
      </c>
      <c r="M74" s="81" t="s">
        <v>225</v>
      </c>
    </row>
    <row r="75" spans="1:13">
      <c r="A75" s="81" t="s">
        <v>219</v>
      </c>
      <c r="B75" s="81" t="s">
        <v>220</v>
      </c>
      <c r="C75" s="81" t="s">
        <v>221</v>
      </c>
      <c r="D75" s="81" t="s">
        <v>222</v>
      </c>
      <c r="E75" s="81" t="s">
        <v>223</v>
      </c>
      <c r="F75" s="232">
        <v>302030102</v>
      </c>
      <c r="G75" s="232" t="s">
        <v>25</v>
      </c>
      <c r="H75" s="236"/>
      <c r="I75" s="238">
        <v>650740.78</v>
      </c>
      <c r="J75" s="81" t="s">
        <v>224</v>
      </c>
      <c r="K75" s="237">
        <v>30125690957.150002</v>
      </c>
      <c r="L75" s="237">
        <v>30125690957.150002</v>
      </c>
      <c r="M75" s="81" t="s">
        <v>225</v>
      </c>
    </row>
    <row r="76" spans="1:13">
      <c r="A76" s="81" t="s">
        <v>219</v>
      </c>
      <c r="B76" s="81" t="s">
        <v>220</v>
      </c>
      <c r="C76" s="81" t="s">
        <v>221</v>
      </c>
      <c r="D76" s="81" t="s">
        <v>222</v>
      </c>
      <c r="E76" s="81" t="s">
        <v>223</v>
      </c>
      <c r="F76" s="232">
        <v>30203010201</v>
      </c>
      <c r="G76" s="232" t="s">
        <v>25</v>
      </c>
      <c r="H76" s="236"/>
      <c r="I76" s="235">
        <v>650740.78</v>
      </c>
      <c r="J76" s="81" t="s">
        <v>224</v>
      </c>
      <c r="K76" s="237">
        <v>30125690957.150002</v>
      </c>
      <c r="L76" s="237">
        <v>30125690957.150002</v>
      </c>
      <c r="M76" s="81" t="s">
        <v>225</v>
      </c>
    </row>
    <row r="77" spans="1:13">
      <c r="A77" s="81" t="s">
        <v>219</v>
      </c>
      <c r="B77" s="81" t="s">
        <v>220</v>
      </c>
      <c r="C77" s="81" t="s">
        <v>221</v>
      </c>
      <c r="D77" s="81" t="s">
        <v>222</v>
      </c>
      <c r="E77" s="81" t="s">
        <v>223</v>
      </c>
      <c r="F77" s="232">
        <v>3020301020102</v>
      </c>
      <c r="G77" s="232" t="s">
        <v>26</v>
      </c>
      <c r="H77" s="236"/>
      <c r="I77" s="235">
        <v>650740.78</v>
      </c>
      <c r="J77" s="81" t="s">
        <v>224</v>
      </c>
      <c r="K77" s="237">
        <v>30125690957.150002</v>
      </c>
      <c r="L77" s="237">
        <v>30125690957.150002</v>
      </c>
      <c r="M77" s="81" t="s">
        <v>225</v>
      </c>
    </row>
    <row r="78" spans="1:13">
      <c r="A78" s="81" t="s">
        <v>219</v>
      </c>
      <c r="B78" s="81" t="s">
        <v>220</v>
      </c>
      <c r="C78" s="81" t="s">
        <v>221</v>
      </c>
      <c r="D78" s="81" t="s">
        <v>222</v>
      </c>
      <c r="E78" s="81" t="s">
        <v>223</v>
      </c>
      <c r="F78" s="232">
        <v>3020302</v>
      </c>
      <c r="G78" s="232" t="s">
        <v>27</v>
      </c>
      <c r="H78" s="236"/>
      <c r="I78" s="235">
        <v>149225193.31999999</v>
      </c>
      <c r="J78" s="81" t="s">
        <v>224</v>
      </c>
      <c r="K78" s="237">
        <v>30125690957.150002</v>
      </c>
      <c r="L78" s="237">
        <v>30125690957.150002</v>
      </c>
      <c r="M78" s="81" t="s">
        <v>225</v>
      </c>
    </row>
    <row r="79" spans="1:13">
      <c r="A79" s="81" t="s">
        <v>219</v>
      </c>
      <c r="B79" s="81" t="s">
        <v>220</v>
      </c>
      <c r="C79" s="81" t="s">
        <v>221</v>
      </c>
      <c r="D79" s="81" t="s">
        <v>222</v>
      </c>
      <c r="E79" s="81" t="s">
        <v>223</v>
      </c>
      <c r="F79" s="232">
        <v>302030201</v>
      </c>
      <c r="G79" s="232" t="s">
        <v>27</v>
      </c>
      <c r="H79" s="236"/>
      <c r="I79" s="235">
        <v>149225193.31999999</v>
      </c>
      <c r="J79" s="81" t="s">
        <v>224</v>
      </c>
      <c r="K79" s="237">
        <v>30125690957.150002</v>
      </c>
      <c r="L79" s="237">
        <v>30125690957.150002</v>
      </c>
      <c r="M79" s="81" t="s">
        <v>225</v>
      </c>
    </row>
    <row r="80" spans="1:13">
      <c r="A80" s="81" t="s">
        <v>219</v>
      </c>
      <c r="B80" s="81" t="s">
        <v>220</v>
      </c>
      <c r="C80" s="81" t="s">
        <v>221</v>
      </c>
      <c r="D80" s="81" t="s">
        <v>222</v>
      </c>
      <c r="E80" s="81" t="s">
        <v>223</v>
      </c>
      <c r="F80" s="232">
        <v>30203020101</v>
      </c>
      <c r="G80" s="232" t="s">
        <v>28</v>
      </c>
      <c r="H80" s="236"/>
      <c r="I80" s="238">
        <v>21482.68</v>
      </c>
      <c r="J80" s="81" t="s">
        <v>224</v>
      </c>
      <c r="K80" s="237">
        <v>30125690957.150002</v>
      </c>
      <c r="L80" s="237">
        <v>30125690957.150002</v>
      </c>
      <c r="M80" s="81" t="s">
        <v>225</v>
      </c>
    </row>
    <row r="81" spans="1:13">
      <c r="A81" s="81" t="s">
        <v>219</v>
      </c>
      <c r="B81" s="81" t="s">
        <v>220</v>
      </c>
      <c r="C81" s="81" t="s">
        <v>221</v>
      </c>
      <c r="D81" s="81" t="s">
        <v>222</v>
      </c>
      <c r="E81" s="81" t="s">
        <v>223</v>
      </c>
      <c r="F81" s="232">
        <v>3020302010101</v>
      </c>
      <c r="G81" s="232" t="s">
        <v>29</v>
      </c>
      <c r="H81" s="236"/>
      <c r="I81" s="235">
        <v>21482.68</v>
      </c>
      <c r="J81" s="81" t="s">
        <v>224</v>
      </c>
      <c r="K81" s="237">
        <v>30125690957.150002</v>
      </c>
      <c r="L81" s="237">
        <v>30125690957.150002</v>
      </c>
      <c r="M81" s="81" t="s">
        <v>225</v>
      </c>
    </row>
    <row r="82" spans="1:13">
      <c r="A82" s="81" t="s">
        <v>219</v>
      </c>
      <c r="B82" s="81" t="s">
        <v>220</v>
      </c>
      <c r="C82" s="81" t="s">
        <v>221</v>
      </c>
      <c r="D82" s="81" t="s">
        <v>222</v>
      </c>
      <c r="E82" s="81" t="s">
        <v>223</v>
      </c>
      <c r="F82" s="232">
        <v>30203020102</v>
      </c>
      <c r="G82" s="232" t="s">
        <v>30</v>
      </c>
      <c r="H82" s="236"/>
      <c r="I82" s="238">
        <v>150000</v>
      </c>
      <c r="J82" s="81" t="s">
        <v>224</v>
      </c>
      <c r="K82" s="237">
        <v>30125690957.150002</v>
      </c>
      <c r="L82" s="237">
        <v>30125690957.150002</v>
      </c>
      <c r="M82" s="81" t="s">
        <v>225</v>
      </c>
    </row>
    <row r="83" spans="1:13">
      <c r="A83" s="81" t="s">
        <v>219</v>
      </c>
      <c r="B83" s="81" t="s">
        <v>220</v>
      </c>
      <c r="C83" s="81" t="s">
        <v>221</v>
      </c>
      <c r="D83" s="81" t="s">
        <v>222</v>
      </c>
      <c r="E83" s="81" t="s">
        <v>223</v>
      </c>
      <c r="F83" s="232">
        <v>3020302010201</v>
      </c>
      <c r="G83" s="232" t="s">
        <v>31</v>
      </c>
      <c r="H83" s="236"/>
      <c r="I83" s="235">
        <v>150000</v>
      </c>
      <c r="J83" s="81" t="s">
        <v>224</v>
      </c>
      <c r="K83" s="237">
        <v>30125690957.150002</v>
      </c>
      <c r="L83" s="237">
        <v>30125690957.150002</v>
      </c>
      <c r="M83" s="81" t="s">
        <v>225</v>
      </c>
    </row>
    <row r="84" spans="1:13">
      <c r="A84" s="81" t="s">
        <v>219</v>
      </c>
      <c r="B84" s="81" t="s">
        <v>220</v>
      </c>
      <c r="C84" s="81" t="s">
        <v>221</v>
      </c>
      <c r="D84" s="81" t="s">
        <v>222</v>
      </c>
      <c r="E84" s="81" t="s">
        <v>223</v>
      </c>
      <c r="F84" s="232">
        <v>30203020105</v>
      </c>
      <c r="G84" s="232" t="s">
        <v>32</v>
      </c>
      <c r="H84" s="236"/>
      <c r="I84" s="238">
        <v>20603631.640000001</v>
      </c>
      <c r="J84" s="81" t="s">
        <v>224</v>
      </c>
      <c r="K84" s="237">
        <v>30125690957.150002</v>
      </c>
      <c r="L84" s="237">
        <v>30125690957.150002</v>
      </c>
      <c r="M84" s="81" t="s">
        <v>225</v>
      </c>
    </row>
    <row r="85" spans="1:13">
      <c r="A85" s="81" t="s">
        <v>219</v>
      </c>
      <c r="B85" s="81" t="s">
        <v>220</v>
      </c>
      <c r="C85" s="81" t="s">
        <v>221</v>
      </c>
      <c r="D85" s="81" t="s">
        <v>222</v>
      </c>
      <c r="E85" s="81" t="s">
        <v>223</v>
      </c>
      <c r="F85" s="232">
        <v>3020302010504</v>
      </c>
      <c r="G85" s="232" t="s">
        <v>33</v>
      </c>
      <c r="H85" s="236"/>
      <c r="I85" s="235">
        <v>20603631.640000001</v>
      </c>
      <c r="J85" s="81" t="s">
        <v>224</v>
      </c>
      <c r="K85" s="237">
        <v>30125690957.150002</v>
      </c>
      <c r="L85" s="237">
        <v>30125690957.150002</v>
      </c>
      <c r="M85" s="81" t="s">
        <v>225</v>
      </c>
    </row>
    <row r="86" spans="1:13">
      <c r="A86" s="81" t="s">
        <v>219</v>
      </c>
      <c r="B86" s="81" t="s">
        <v>220</v>
      </c>
      <c r="C86" s="81" t="s">
        <v>221</v>
      </c>
      <c r="D86" s="81" t="s">
        <v>222</v>
      </c>
      <c r="E86" s="81" t="s">
        <v>223</v>
      </c>
      <c r="F86" s="232">
        <v>30203020106</v>
      </c>
      <c r="G86" s="232" t="s">
        <v>230</v>
      </c>
      <c r="H86" s="236"/>
      <c r="I86" s="238">
        <v>128450079</v>
      </c>
      <c r="J86" s="81" t="s">
        <v>224</v>
      </c>
      <c r="K86" s="237">
        <v>30125690957.150002</v>
      </c>
      <c r="L86" s="237">
        <v>30125690957.150002</v>
      </c>
      <c r="M86" s="81" t="s">
        <v>225</v>
      </c>
    </row>
    <row r="87" spans="1:13">
      <c r="A87" s="81" t="s">
        <v>219</v>
      </c>
      <c r="B87" s="81" t="s">
        <v>220</v>
      </c>
      <c r="C87" s="81" t="s">
        <v>221</v>
      </c>
      <c r="D87" s="81" t="s">
        <v>222</v>
      </c>
      <c r="E87" s="81" t="s">
        <v>223</v>
      </c>
      <c r="F87" s="232">
        <v>3020302010602</v>
      </c>
      <c r="G87" s="232" t="s">
        <v>230</v>
      </c>
      <c r="H87" s="236"/>
      <c r="I87" s="235">
        <v>128450079</v>
      </c>
      <c r="J87" s="81" t="s">
        <v>224</v>
      </c>
      <c r="K87" s="237">
        <v>30125690957.150002</v>
      </c>
      <c r="L87" s="237">
        <v>30125690957.150002</v>
      </c>
      <c r="M87" s="81" t="s">
        <v>225</v>
      </c>
    </row>
    <row r="88" spans="1:13">
      <c r="A88" s="81" t="s">
        <v>219</v>
      </c>
      <c r="B88" s="81" t="s">
        <v>220</v>
      </c>
      <c r="C88" s="81" t="s">
        <v>221</v>
      </c>
      <c r="D88" s="81" t="s">
        <v>222</v>
      </c>
      <c r="E88" s="81" t="s">
        <v>223</v>
      </c>
      <c r="F88" s="232">
        <v>30204</v>
      </c>
      <c r="G88" s="232" t="s">
        <v>34</v>
      </c>
      <c r="H88" s="236"/>
      <c r="I88" s="238">
        <v>851628392</v>
      </c>
      <c r="J88" s="81" t="s">
        <v>224</v>
      </c>
      <c r="K88" s="237">
        <v>30125690957.150002</v>
      </c>
      <c r="L88" s="237">
        <v>30125690957.150002</v>
      </c>
      <c r="M88" s="81" t="s">
        <v>225</v>
      </c>
    </row>
    <row r="89" spans="1:13">
      <c r="A89" s="81" t="s">
        <v>219</v>
      </c>
      <c r="B89" s="81" t="s">
        <v>220</v>
      </c>
      <c r="C89" s="81" t="s">
        <v>221</v>
      </c>
      <c r="D89" s="81" t="s">
        <v>222</v>
      </c>
      <c r="E89" s="81" t="s">
        <v>223</v>
      </c>
      <c r="F89" s="232">
        <v>3020406</v>
      </c>
      <c r="G89" s="232" t="s">
        <v>35</v>
      </c>
      <c r="H89" s="236"/>
      <c r="I89" s="235">
        <v>851628392</v>
      </c>
      <c r="J89" s="81" t="s">
        <v>224</v>
      </c>
      <c r="K89" s="237">
        <v>30125690957.150002</v>
      </c>
      <c r="L89" s="237">
        <v>30125690957.150002</v>
      </c>
      <c r="M89" s="81" t="s">
        <v>225</v>
      </c>
    </row>
    <row r="90" spans="1:13">
      <c r="A90" s="81" t="s">
        <v>219</v>
      </c>
      <c r="B90" s="81" t="s">
        <v>220</v>
      </c>
      <c r="C90" s="81" t="s">
        <v>221</v>
      </c>
      <c r="D90" s="81" t="s">
        <v>222</v>
      </c>
      <c r="E90" s="81" t="s">
        <v>223</v>
      </c>
      <c r="F90" s="232">
        <v>302040601</v>
      </c>
      <c r="G90" s="232" t="s">
        <v>35</v>
      </c>
      <c r="H90" s="236"/>
      <c r="I90" s="235">
        <v>851628392</v>
      </c>
      <c r="J90" s="81" t="s">
        <v>224</v>
      </c>
      <c r="K90" s="237">
        <v>30125690957.150002</v>
      </c>
      <c r="L90" s="237">
        <v>30125690957.150002</v>
      </c>
      <c r="M90" s="81" t="s">
        <v>225</v>
      </c>
    </row>
    <row r="91" spans="1:13">
      <c r="A91" s="81" t="s">
        <v>219</v>
      </c>
      <c r="B91" s="81" t="s">
        <v>220</v>
      </c>
      <c r="C91" s="81" t="s">
        <v>221</v>
      </c>
      <c r="D91" s="81" t="s">
        <v>222</v>
      </c>
      <c r="E91" s="81" t="s">
        <v>223</v>
      </c>
      <c r="F91" s="232">
        <v>30204060101</v>
      </c>
      <c r="G91" s="232" t="s">
        <v>35</v>
      </c>
      <c r="H91" s="236"/>
      <c r="I91" s="235">
        <v>851628392</v>
      </c>
      <c r="J91" s="81" t="s">
        <v>224</v>
      </c>
      <c r="K91" s="237">
        <v>30125690957.150002</v>
      </c>
      <c r="L91" s="237">
        <v>30125690957.150002</v>
      </c>
      <c r="M91" s="81" t="s">
        <v>225</v>
      </c>
    </row>
    <row r="92" spans="1:13">
      <c r="A92" s="81" t="s">
        <v>219</v>
      </c>
      <c r="B92" s="81" t="s">
        <v>220</v>
      </c>
      <c r="C92" s="81" t="s">
        <v>221</v>
      </c>
      <c r="D92" s="81" t="s">
        <v>222</v>
      </c>
      <c r="E92" s="81" t="s">
        <v>223</v>
      </c>
      <c r="F92" s="232">
        <v>3020406010101</v>
      </c>
      <c r="G92" s="232" t="s">
        <v>35</v>
      </c>
      <c r="H92" s="236"/>
      <c r="I92" s="238">
        <f>351091+63909</f>
        <v>415000</v>
      </c>
      <c r="J92" s="81" t="s">
        <v>224</v>
      </c>
      <c r="K92" s="237">
        <v>30125690957.150002</v>
      </c>
      <c r="L92" s="237">
        <v>30125690957.150002</v>
      </c>
      <c r="M92" s="81" t="s">
        <v>225</v>
      </c>
    </row>
    <row r="93" spans="1:13">
      <c r="A93" s="81" t="s">
        <v>219</v>
      </c>
      <c r="B93" s="81" t="s">
        <v>220</v>
      </c>
      <c r="C93" s="81" t="s">
        <v>221</v>
      </c>
      <c r="D93" s="81" t="s">
        <v>222</v>
      </c>
      <c r="E93" s="81" t="s">
        <v>223</v>
      </c>
      <c r="F93" s="232">
        <v>3020406010103</v>
      </c>
      <c r="G93" s="232" t="s">
        <v>36</v>
      </c>
      <c r="H93" s="236"/>
      <c r="I93" s="238">
        <v>850213392</v>
      </c>
      <c r="J93" s="81" t="s">
        <v>224</v>
      </c>
      <c r="K93" s="237">
        <v>30125690957.150002</v>
      </c>
      <c r="L93" s="237">
        <v>30125690957.150002</v>
      </c>
      <c r="M93" s="81" t="s">
        <v>225</v>
      </c>
    </row>
    <row r="94" spans="1:13">
      <c r="A94" s="81" t="s">
        <v>219</v>
      </c>
      <c r="B94" s="81" t="s">
        <v>220</v>
      </c>
      <c r="C94" s="81" t="s">
        <v>221</v>
      </c>
      <c r="D94" s="81" t="s">
        <v>222</v>
      </c>
      <c r="E94" s="81" t="s">
        <v>223</v>
      </c>
      <c r="F94" s="232">
        <v>3020406010139</v>
      </c>
      <c r="G94" s="232" t="s">
        <v>37</v>
      </c>
      <c r="H94" s="236"/>
      <c r="I94" s="238">
        <f>1063909-63909</f>
        <v>1000000</v>
      </c>
      <c r="J94" s="81" t="s">
        <v>224</v>
      </c>
      <c r="K94" s="237">
        <v>30125690957.150002</v>
      </c>
      <c r="L94" s="237">
        <v>30125690957.150002</v>
      </c>
      <c r="M94" s="81" t="s">
        <v>225</v>
      </c>
    </row>
    <row r="95" spans="1:13">
      <c r="A95" s="81" t="s">
        <v>219</v>
      </c>
      <c r="B95" s="81" t="s">
        <v>220</v>
      </c>
      <c r="C95" s="81" t="s">
        <v>221</v>
      </c>
      <c r="D95" s="81" t="s">
        <v>222</v>
      </c>
      <c r="E95" s="81" t="s">
        <v>223</v>
      </c>
      <c r="F95" s="232">
        <v>4</v>
      </c>
      <c r="G95" s="232" t="s">
        <v>143</v>
      </c>
      <c r="H95" s="235">
        <v>320992407.39999998</v>
      </c>
      <c r="I95" s="236"/>
      <c r="J95" s="81" t="s">
        <v>224</v>
      </c>
      <c r="K95" s="237">
        <v>30125690957.150002</v>
      </c>
      <c r="L95" s="237">
        <v>30125690957.150002</v>
      </c>
      <c r="M95" s="81" t="s">
        <v>225</v>
      </c>
    </row>
    <row r="96" spans="1:13">
      <c r="A96" s="81" t="s">
        <v>219</v>
      </c>
      <c r="B96" s="81" t="s">
        <v>220</v>
      </c>
      <c r="C96" s="81" t="s">
        <v>221</v>
      </c>
      <c r="D96" s="81" t="s">
        <v>222</v>
      </c>
      <c r="E96" s="81" t="s">
        <v>223</v>
      </c>
      <c r="F96" s="232">
        <v>401</v>
      </c>
      <c r="G96" s="232" t="s">
        <v>38</v>
      </c>
      <c r="H96" s="235">
        <v>169819027.96000001</v>
      </c>
      <c r="I96" s="236"/>
      <c r="J96" s="81" t="s">
        <v>224</v>
      </c>
      <c r="K96" s="237">
        <v>30125690957.150002</v>
      </c>
      <c r="L96" s="237">
        <v>30125690957.150002</v>
      </c>
      <c r="M96" s="81" t="s">
        <v>225</v>
      </c>
    </row>
    <row r="97" spans="1:13">
      <c r="A97" s="81" t="s">
        <v>219</v>
      </c>
      <c r="B97" s="81" t="s">
        <v>220</v>
      </c>
      <c r="C97" s="81" t="s">
        <v>221</v>
      </c>
      <c r="D97" s="81" t="s">
        <v>222</v>
      </c>
      <c r="E97" s="81" t="s">
        <v>223</v>
      </c>
      <c r="F97" s="232">
        <v>40101</v>
      </c>
      <c r="G97" s="232" t="s">
        <v>39</v>
      </c>
      <c r="H97" s="235">
        <v>169437488.88999999</v>
      </c>
      <c r="I97" s="236"/>
      <c r="J97" s="81" t="s">
        <v>224</v>
      </c>
      <c r="K97" s="237">
        <v>30125690957.150002</v>
      </c>
      <c r="L97" s="237">
        <v>30125690957.150002</v>
      </c>
      <c r="M97" s="81" t="s">
        <v>225</v>
      </c>
    </row>
    <row r="98" spans="1:13">
      <c r="A98" s="81" t="s">
        <v>219</v>
      </c>
      <c r="B98" s="81" t="s">
        <v>220</v>
      </c>
      <c r="C98" s="81" t="s">
        <v>221</v>
      </c>
      <c r="D98" s="81" t="s">
        <v>222</v>
      </c>
      <c r="E98" s="81" t="s">
        <v>223</v>
      </c>
      <c r="F98" s="232">
        <v>4010101</v>
      </c>
      <c r="G98" s="232" t="s">
        <v>40</v>
      </c>
      <c r="H98" s="240">
        <v>162644632.13</v>
      </c>
      <c r="I98" s="236"/>
      <c r="J98" s="81" t="s">
        <v>224</v>
      </c>
      <c r="K98" s="237">
        <v>30125690957.150002</v>
      </c>
      <c r="L98" s="237">
        <v>30125690957.150002</v>
      </c>
      <c r="M98" s="81" t="s">
        <v>225</v>
      </c>
    </row>
    <row r="99" spans="1:13">
      <c r="A99" s="81" t="s">
        <v>219</v>
      </c>
      <c r="B99" s="81" t="s">
        <v>220</v>
      </c>
      <c r="C99" s="81" t="s">
        <v>221</v>
      </c>
      <c r="D99" s="81" t="s">
        <v>222</v>
      </c>
      <c r="E99" s="81" t="s">
        <v>223</v>
      </c>
      <c r="F99" s="232">
        <v>401010101</v>
      </c>
      <c r="G99" s="232" t="s">
        <v>40</v>
      </c>
      <c r="H99" s="235">
        <v>162644632.13</v>
      </c>
      <c r="I99" s="236"/>
      <c r="J99" s="81" t="s">
        <v>224</v>
      </c>
      <c r="K99" s="237">
        <v>30125690957.150002</v>
      </c>
      <c r="L99" s="237">
        <v>30125690957.150002</v>
      </c>
      <c r="M99" s="81" t="s">
        <v>225</v>
      </c>
    </row>
    <row r="100" spans="1:13">
      <c r="A100" s="81" t="s">
        <v>219</v>
      </c>
      <c r="B100" s="81" t="s">
        <v>220</v>
      </c>
      <c r="C100" s="81" t="s">
        <v>221</v>
      </c>
      <c r="D100" s="81" t="s">
        <v>222</v>
      </c>
      <c r="E100" s="81" t="s">
        <v>223</v>
      </c>
      <c r="F100" s="232">
        <v>40101010101</v>
      </c>
      <c r="G100" s="232" t="s">
        <v>40</v>
      </c>
      <c r="H100" s="235">
        <v>162644632.13</v>
      </c>
      <c r="I100" s="236"/>
      <c r="J100" s="81" t="s">
        <v>224</v>
      </c>
      <c r="K100" s="237">
        <v>30125690957.150002</v>
      </c>
      <c r="L100" s="237">
        <v>30125690957.150002</v>
      </c>
      <c r="M100" s="81" t="s">
        <v>225</v>
      </c>
    </row>
    <row r="101" spans="1:13">
      <c r="A101" s="81" t="s">
        <v>219</v>
      </c>
      <c r="B101" s="81" t="s">
        <v>220</v>
      </c>
      <c r="C101" s="81" t="s">
        <v>221</v>
      </c>
      <c r="D101" s="81" t="s">
        <v>222</v>
      </c>
      <c r="E101" s="81" t="s">
        <v>223</v>
      </c>
      <c r="F101" s="232">
        <v>4010101010101</v>
      </c>
      <c r="G101" s="232" t="s">
        <v>40</v>
      </c>
      <c r="H101" s="235">
        <v>162644632.13</v>
      </c>
      <c r="I101" s="236"/>
      <c r="J101" s="81" t="s">
        <v>224</v>
      </c>
      <c r="K101" s="237">
        <v>30125690957.150002</v>
      </c>
      <c r="L101" s="237">
        <v>30125690957.150002</v>
      </c>
      <c r="M101" s="81" t="s">
        <v>225</v>
      </c>
    </row>
    <row r="102" spans="1:13">
      <c r="A102" s="81" t="s">
        <v>219</v>
      </c>
      <c r="B102" s="81" t="s">
        <v>220</v>
      </c>
      <c r="C102" s="81" t="s">
        <v>221</v>
      </c>
      <c r="D102" s="81" t="s">
        <v>222</v>
      </c>
      <c r="E102" s="81" t="s">
        <v>223</v>
      </c>
      <c r="F102" s="232">
        <v>4010102</v>
      </c>
      <c r="G102" s="232" t="s">
        <v>41</v>
      </c>
      <c r="H102" s="238">
        <v>6792856.7599999998</v>
      </c>
      <c r="I102" s="236"/>
      <c r="J102" s="81" t="s">
        <v>224</v>
      </c>
      <c r="K102" s="237">
        <v>30125690957.150002</v>
      </c>
      <c r="L102" s="237">
        <v>30125690957.150002</v>
      </c>
      <c r="M102" s="81" t="s">
        <v>225</v>
      </c>
    </row>
    <row r="103" spans="1:13">
      <c r="A103" s="81" t="s">
        <v>219</v>
      </c>
      <c r="B103" s="81" t="s">
        <v>220</v>
      </c>
      <c r="C103" s="81" t="s">
        <v>221</v>
      </c>
      <c r="D103" s="81" t="s">
        <v>222</v>
      </c>
      <c r="E103" s="81" t="s">
        <v>223</v>
      </c>
      <c r="F103" s="232">
        <v>401010201</v>
      </c>
      <c r="G103" s="232" t="s">
        <v>41</v>
      </c>
      <c r="H103" s="235">
        <v>6792856.7599999998</v>
      </c>
      <c r="I103" s="236"/>
      <c r="J103" s="81" t="s">
        <v>224</v>
      </c>
      <c r="K103" s="237">
        <v>30125690957.150002</v>
      </c>
      <c r="L103" s="237">
        <v>30125690957.150002</v>
      </c>
      <c r="M103" s="81" t="s">
        <v>225</v>
      </c>
    </row>
    <row r="104" spans="1:13">
      <c r="A104" s="81" t="s">
        <v>219</v>
      </c>
      <c r="B104" s="81" t="s">
        <v>220</v>
      </c>
      <c r="C104" s="81" t="s">
        <v>221</v>
      </c>
      <c r="D104" s="81" t="s">
        <v>222</v>
      </c>
      <c r="E104" s="81" t="s">
        <v>223</v>
      </c>
      <c r="F104" s="232">
        <v>40101020101</v>
      </c>
      <c r="G104" s="232" t="s">
        <v>41</v>
      </c>
      <c r="H104" s="235">
        <v>6792856.7599999998</v>
      </c>
      <c r="I104" s="236"/>
      <c r="J104" s="81" t="s">
        <v>224</v>
      </c>
      <c r="K104" s="237">
        <v>30125690957.150002</v>
      </c>
      <c r="L104" s="237">
        <v>30125690957.150002</v>
      </c>
      <c r="M104" s="81" t="s">
        <v>225</v>
      </c>
    </row>
    <row r="105" spans="1:13">
      <c r="A105" s="81" t="s">
        <v>219</v>
      </c>
      <c r="B105" s="81" t="s">
        <v>220</v>
      </c>
      <c r="C105" s="81" t="s">
        <v>221</v>
      </c>
      <c r="D105" s="81" t="s">
        <v>222</v>
      </c>
      <c r="E105" s="81" t="s">
        <v>223</v>
      </c>
      <c r="F105" s="232">
        <v>4010102010101</v>
      </c>
      <c r="G105" s="232" t="s">
        <v>41</v>
      </c>
      <c r="H105" s="235">
        <v>6792856.7599999998</v>
      </c>
      <c r="I105" s="236"/>
      <c r="J105" s="81" t="s">
        <v>224</v>
      </c>
      <c r="K105" s="237">
        <v>30125690957.150002</v>
      </c>
      <c r="L105" s="237">
        <v>30125690957.150002</v>
      </c>
      <c r="M105" s="81" t="s">
        <v>225</v>
      </c>
    </row>
    <row r="106" spans="1:13">
      <c r="A106" s="81" t="s">
        <v>219</v>
      </c>
      <c r="B106" s="81" t="s">
        <v>220</v>
      </c>
      <c r="C106" s="81" t="s">
        <v>221</v>
      </c>
      <c r="D106" s="81" t="s">
        <v>222</v>
      </c>
      <c r="E106" s="81" t="s">
        <v>223</v>
      </c>
      <c r="F106" s="232">
        <v>40102</v>
      </c>
      <c r="G106" s="232" t="s">
        <v>42</v>
      </c>
      <c r="H106" s="238">
        <v>120208.68</v>
      </c>
      <c r="I106" s="236"/>
      <c r="J106" s="81" t="s">
        <v>224</v>
      </c>
      <c r="K106" s="237">
        <v>30125690957.150002</v>
      </c>
      <c r="L106" s="237">
        <v>30125690957.150002</v>
      </c>
      <c r="M106" s="81" t="s">
        <v>225</v>
      </c>
    </row>
    <row r="107" spans="1:13">
      <c r="A107" s="81" t="s">
        <v>219</v>
      </c>
      <c r="B107" s="81" t="s">
        <v>220</v>
      </c>
      <c r="C107" s="81" t="s">
        <v>221</v>
      </c>
      <c r="D107" s="81" t="s">
        <v>222</v>
      </c>
      <c r="E107" s="81" t="s">
        <v>223</v>
      </c>
      <c r="F107" s="232">
        <v>4010203</v>
      </c>
      <c r="G107" s="232" t="s">
        <v>42</v>
      </c>
      <c r="H107" s="235">
        <v>120208.68</v>
      </c>
      <c r="I107" s="236"/>
      <c r="J107" s="81" t="s">
        <v>224</v>
      </c>
      <c r="K107" s="237">
        <v>30125690957.150002</v>
      </c>
      <c r="L107" s="237">
        <v>30125690957.150002</v>
      </c>
      <c r="M107" s="81" t="s">
        <v>225</v>
      </c>
    </row>
    <row r="108" spans="1:13">
      <c r="A108" s="81" t="s">
        <v>219</v>
      </c>
      <c r="B108" s="81" t="s">
        <v>220</v>
      </c>
      <c r="C108" s="81" t="s">
        <v>221</v>
      </c>
      <c r="D108" s="81" t="s">
        <v>222</v>
      </c>
      <c r="E108" s="81" t="s">
        <v>223</v>
      </c>
      <c r="F108" s="232">
        <v>401020301</v>
      </c>
      <c r="G108" s="232" t="s">
        <v>42</v>
      </c>
      <c r="H108" s="235">
        <v>120208.68</v>
      </c>
      <c r="I108" s="236"/>
      <c r="J108" s="81" t="s">
        <v>224</v>
      </c>
      <c r="K108" s="237">
        <v>30125690957.150002</v>
      </c>
      <c r="L108" s="237">
        <v>30125690957.150002</v>
      </c>
      <c r="M108" s="81" t="s">
        <v>225</v>
      </c>
    </row>
    <row r="109" spans="1:13">
      <c r="A109" s="81" t="s">
        <v>219</v>
      </c>
      <c r="B109" s="81" t="s">
        <v>220</v>
      </c>
      <c r="C109" s="81" t="s">
        <v>221</v>
      </c>
      <c r="D109" s="81" t="s">
        <v>222</v>
      </c>
      <c r="E109" s="81" t="s">
        <v>223</v>
      </c>
      <c r="F109" s="232">
        <v>40102030101</v>
      </c>
      <c r="G109" s="232" t="s">
        <v>42</v>
      </c>
      <c r="H109" s="235">
        <v>120208.68</v>
      </c>
      <c r="I109" s="236"/>
      <c r="J109" s="81" t="s">
        <v>224</v>
      </c>
      <c r="K109" s="237">
        <v>30125690957.150002</v>
      </c>
      <c r="L109" s="237">
        <v>30125690957.150002</v>
      </c>
      <c r="M109" s="81" t="s">
        <v>225</v>
      </c>
    </row>
    <row r="110" spans="1:13">
      <c r="A110" s="81" t="s">
        <v>219</v>
      </c>
      <c r="B110" s="81" t="s">
        <v>220</v>
      </c>
      <c r="C110" s="81" t="s">
        <v>221</v>
      </c>
      <c r="D110" s="81" t="s">
        <v>222</v>
      </c>
      <c r="E110" s="81" t="s">
        <v>223</v>
      </c>
      <c r="F110" s="232">
        <v>4010203010101</v>
      </c>
      <c r="G110" s="232" t="s">
        <v>43</v>
      </c>
      <c r="H110" s="235">
        <v>63820.68</v>
      </c>
      <c r="I110" s="236"/>
      <c r="J110" s="81" t="s">
        <v>224</v>
      </c>
      <c r="K110" s="237">
        <v>30125690957.150002</v>
      </c>
      <c r="L110" s="237">
        <v>30125690957.150002</v>
      </c>
      <c r="M110" s="81" t="s">
        <v>225</v>
      </c>
    </row>
    <row r="111" spans="1:13">
      <c r="A111" s="81" t="s">
        <v>219</v>
      </c>
      <c r="B111" s="81" t="s">
        <v>220</v>
      </c>
      <c r="C111" s="81" t="s">
        <v>221</v>
      </c>
      <c r="D111" s="81" t="s">
        <v>222</v>
      </c>
      <c r="E111" s="81" t="s">
        <v>223</v>
      </c>
      <c r="F111" s="232">
        <v>4010203010102</v>
      </c>
      <c r="G111" s="232" t="s">
        <v>44</v>
      </c>
      <c r="H111" s="235">
        <v>56388</v>
      </c>
      <c r="I111" s="236"/>
      <c r="J111" s="81" t="s">
        <v>224</v>
      </c>
      <c r="K111" s="237">
        <v>30125690957.150002</v>
      </c>
      <c r="L111" s="237">
        <v>30125690957.150002</v>
      </c>
      <c r="M111" s="81" t="s">
        <v>225</v>
      </c>
    </row>
    <row r="112" spans="1:13">
      <c r="A112" s="81" t="s">
        <v>219</v>
      </c>
      <c r="B112" s="81" t="s">
        <v>220</v>
      </c>
      <c r="C112" s="81" t="s">
        <v>221</v>
      </c>
      <c r="D112" s="81" t="s">
        <v>222</v>
      </c>
      <c r="E112" s="81" t="s">
        <v>223</v>
      </c>
      <c r="F112" s="232">
        <v>40105</v>
      </c>
      <c r="G112" s="232" t="s">
        <v>45</v>
      </c>
      <c r="H112" s="238">
        <v>261330.39</v>
      </c>
      <c r="I112" s="236"/>
      <c r="J112" s="81" t="s">
        <v>224</v>
      </c>
      <c r="K112" s="237">
        <v>30125690957.150002</v>
      </c>
      <c r="L112" s="237">
        <v>30125690957.150002</v>
      </c>
      <c r="M112" s="81" t="s">
        <v>225</v>
      </c>
    </row>
    <row r="113" spans="1:13">
      <c r="A113" s="81" t="s">
        <v>219</v>
      </c>
      <c r="B113" s="81" t="s">
        <v>220</v>
      </c>
      <c r="C113" s="81" t="s">
        <v>221</v>
      </c>
      <c r="D113" s="81" t="s">
        <v>222</v>
      </c>
      <c r="E113" s="81" t="s">
        <v>223</v>
      </c>
      <c r="F113" s="232">
        <v>4010501</v>
      </c>
      <c r="G113" s="232" t="s">
        <v>45</v>
      </c>
      <c r="H113" s="235">
        <v>261330.39</v>
      </c>
      <c r="I113" s="236"/>
      <c r="J113" s="81" t="s">
        <v>224</v>
      </c>
      <c r="K113" s="237">
        <v>30125690957.150002</v>
      </c>
      <c r="L113" s="237">
        <v>30125690957.150002</v>
      </c>
      <c r="M113" s="81" t="s">
        <v>225</v>
      </c>
    </row>
    <row r="114" spans="1:13">
      <c r="A114" s="81" t="s">
        <v>219</v>
      </c>
      <c r="B114" s="81" t="s">
        <v>220</v>
      </c>
      <c r="C114" s="81" t="s">
        <v>221</v>
      </c>
      <c r="D114" s="81" t="s">
        <v>222</v>
      </c>
      <c r="E114" s="81" t="s">
        <v>223</v>
      </c>
      <c r="F114" s="232">
        <v>401050101</v>
      </c>
      <c r="G114" s="232" t="s">
        <v>45</v>
      </c>
      <c r="H114" s="235">
        <v>261330.39</v>
      </c>
      <c r="I114" s="236"/>
      <c r="J114" s="81" t="s">
        <v>224</v>
      </c>
      <c r="K114" s="237">
        <v>30125690957.150002</v>
      </c>
      <c r="L114" s="237">
        <v>30125690957.150002</v>
      </c>
      <c r="M114" s="81" t="s">
        <v>225</v>
      </c>
    </row>
    <row r="115" spans="1:13">
      <c r="A115" s="81" t="s">
        <v>219</v>
      </c>
      <c r="B115" s="81" t="s">
        <v>220</v>
      </c>
      <c r="C115" s="81" t="s">
        <v>221</v>
      </c>
      <c r="D115" s="81" t="s">
        <v>222</v>
      </c>
      <c r="E115" s="81" t="s">
        <v>223</v>
      </c>
      <c r="F115" s="232">
        <v>40105010101</v>
      </c>
      <c r="G115" s="232" t="s">
        <v>45</v>
      </c>
      <c r="H115" s="235">
        <v>261330.39</v>
      </c>
      <c r="I115" s="236"/>
      <c r="J115" s="81" t="s">
        <v>224</v>
      </c>
      <c r="K115" s="237">
        <v>30125690957.150002</v>
      </c>
      <c r="L115" s="237">
        <v>30125690957.150002</v>
      </c>
      <c r="M115" s="81" t="s">
        <v>225</v>
      </c>
    </row>
    <row r="116" spans="1:13">
      <c r="A116" s="81" t="s">
        <v>219</v>
      </c>
      <c r="B116" s="81" t="s">
        <v>220</v>
      </c>
      <c r="C116" s="81" t="s">
        <v>221</v>
      </c>
      <c r="D116" s="81" t="s">
        <v>222</v>
      </c>
      <c r="E116" s="81" t="s">
        <v>223</v>
      </c>
      <c r="F116" s="232">
        <v>4010501010103</v>
      </c>
      <c r="G116" s="232" t="s">
        <v>46</v>
      </c>
      <c r="H116" s="235">
        <v>261330.39</v>
      </c>
      <c r="I116" s="236"/>
      <c r="J116" s="81" t="s">
        <v>224</v>
      </c>
      <c r="K116" s="237">
        <v>30125690957.150002</v>
      </c>
      <c r="L116" s="237">
        <v>30125690957.150002</v>
      </c>
      <c r="M116" s="81" t="s">
        <v>225</v>
      </c>
    </row>
    <row r="117" spans="1:13">
      <c r="A117" s="81" t="s">
        <v>219</v>
      </c>
      <c r="B117" s="81" t="s">
        <v>220</v>
      </c>
      <c r="C117" s="81" t="s">
        <v>221</v>
      </c>
      <c r="D117" s="81" t="s">
        <v>222</v>
      </c>
      <c r="E117" s="81" t="s">
        <v>223</v>
      </c>
      <c r="F117" s="232">
        <v>402</v>
      </c>
      <c r="G117" s="232" t="s">
        <v>47</v>
      </c>
      <c r="H117" s="235">
        <v>149617121.44</v>
      </c>
      <c r="I117" s="236"/>
      <c r="J117" s="81" t="s">
        <v>224</v>
      </c>
      <c r="K117" s="237">
        <v>30125690957.150002</v>
      </c>
      <c r="L117" s="237">
        <v>30125690957.150002</v>
      </c>
      <c r="M117" s="81" t="s">
        <v>225</v>
      </c>
    </row>
    <row r="118" spans="1:13">
      <c r="A118" s="81" t="s">
        <v>219</v>
      </c>
      <c r="B118" s="81" t="s">
        <v>220</v>
      </c>
      <c r="C118" s="81" t="s">
        <v>221</v>
      </c>
      <c r="D118" s="81" t="s">
        <v>222</v>
      </c>
      <c r="E118" s="81" t="s">
        <v>223</v>
      </c>
      <c r="F118" s="232">
        <v>40201</v>
      </c>
      <c r="G118" s="232" t="s">
        <v>48</v>
      </c>
      <c r="H118" s="238">
        <v>463909</v>
      </c>
      <c r="I118" s="236"/>
      <c r="J118" s="81" t="s">
        <v>224</v>
      </c>
      <c r="K118" s="237">
        <v>30125690957.150002</v>
      </c>
      <c r="L118" s="237">
        <v>30125690957.150002</v>
      </c>
      <c r="M118" s="81" t="s">
        <v>225</v>
      </c>
    </row>
    <row r="119" spans="1:13">
      <c r="A119" s="81" t="s">
        <v>219</v>
      </c>
      <c r="B119" s="81" t="s">
        <v>220</v>
      </c>
      <c r="C119" s="81" t="s">
        <v>221</v>
      </c>
      <c r="D119" s="81" t="s">
        <v>222</v>
      </c>
      <c r="E119" s="81" t="s">
        <v>223</v>
      </c>
      <c r="F119" s="232">
        <v>4020101</v>
      </c>
      <c r="G119" s="232" t="s">
        <v>48</v>
      </c>
      <c r="H119" s="235">
        <v>463909</v>
      </c>
      <c r="I119" s="236"/>
      <c r="J119" s="81" t="s">
        <v>224</v>
      </c>
      <c r="K119" s="237">
        <v>30125690957.150002</v>
      </c>
      <c r="L119" s="237">
        <v>30125690957.150002</v>
      </c>
      <c r="M119" s="81" t="s">
        <v>225</v>
      </c>
    </row>
    <row r="120" spans="1:13">
      <c r="A120" s="81" t="s">
        <v>219</v>
      </c>
      <c r="B120" s="81" t="s">
        <v>220</v>
      </c>
      <c r="C120" s="81" t="s">
        <v>221</v>
      </c>
      <c r="D120" s="81" t="s">
        <v>222</v>
      </c>
      <c r="E120" s="81" t="s">
        <v>223</v>
      </c>
      <c r="F120" s="232">
        <v>402010101</v>
      </c>
      <c r="G120" s="232" t="s">
        <v>48</v>
      </c>
      <c r="H120" s="235">
        <v>463909</v>
      </c>
      <c r="I120" s="236"/>
      <c r="J120" s="81" t="s">
        <v>224</v>
      </c>
      <c r="K120" s="237">
        <v>30125690957.150002</v>
      </c>
      <c r="L120" s="237">
        <v>30125690957.150002</v>
      </c>
      <c r="M120" s="81" t="s">
        <v>225</v>
      </c>
    </row>
    <row r="121" spans="1:13">
      <c r="A121" s="81" t="s">
        <v>219</v>
      </c>
      <c r="B121" s="81" t="s">
        <v>220</v>
      </c>
      <c r="C121" s="81" t="s">
        <v>221</v>
      </c>
      <c r="D121" s="81" t="s">
        <v>222</v>
      </c>
      <c r="E121" s="81" t="s">
        <v>223</v>
      </c>
      <c r="F121" s="232">
        <v>40201010101</v>
      </c>
      <c r="G121" s="232" t="s">
        <v>48</v>
      </c>
      <c r="H121" s="235">
        <v>463909</v>
      </c>
      <c r="I121" s="236"/>
      <c r="J121" s="81" t="s">
        <v>224</v>
      </c>
      <c r="K121" s="237">
        <v>30125690957.150002</v>
      </c>
      <c r="L121" s="237">
        <v>30125690957.150002</v>
      </c>
      <c r="M121" s="81" t="s">
        <v>225</v>
      </c>
    </row>
    <row r="122" spans="1:13">
      <c r="A122" s="81" t="s">
        <v>219</v>
      </c>
      <c r="B122" s="81" t="s">
        <v>220</v>
      </c>
      <c r="C122" s="81" t="s">
        <v>221</v>
      </c>
      <c r="D122" s="81" t="s">
        <v>222</v>
      </c>
      <c r="E122" s="81" t="s">
        <v>223</v>
      </c>
      <c r="F122" s="232">
        <v>4020101010101</v>
      </c>
      <c r="G122" s="232" t="s">
        <v>49</v>
      </c>
      <c r="H122" s="235">
        <v>463909</v>
      </c>
      <c r="I122" s="236"/>
      <c r="J122" s="81" t="s">
        <v>224</v>
      </c>
      <c r="K122" s="237">
        <v>30125690957.150002</v>
      </c>
      <c r="L122" s="237">
        <v>30125690957.150002</v>
      </c>
      <c r="M122" s="81" t="s">
        <v>225</v>
      </c>
    </row>
    <row r="123" spans="1:13">
      <c r="A123" s="81" t="s">
        <v>219</v>
      </c>
      <c r="B123" s="81" t="s">
        <v>220</v>
      </c>
      <c r="C123" s="81" t="s">
        <v>221</v>
      </c>
      <c r="D123" s="81" t="s">
        <v>222</v>
      </c>
      <c r="E123" s="81" t="s">
        <v>223</v>
      </c>
      <c r="F123" s="232">
        <v>40203</v>
      </c>
      <c r="G123" s="232" t="s">
        <v>50</v>
      </c>
      <c r="H123" s="238">
        <v>20603632.640000001</v>
      </c>
      <c r="I123" s="236"/>
      <c r="J123" s="81" t="s">
        <v>224</v>
      </c>
      <c r="K123" s="237">
        <v>30125690957.150002</v>
      </c>
      <c r="L123" s="237">
        <v>30125690957.150002</v>
      </c>
      <c r="M123" s="81" t="s">
        <v>225</v>
      </c>
    </row>
    <row r="124" spans="1:13">
      <c r="A124" s="81" t="s">
        <v>219</v>
      </c>
      <c r="B124" s="81" t="s">
        <v>220</v>
      </c>
      <c r="C124" s="81" t="s">
        <v>221</v>
      </c>
      <c r="D124" s="81" t="s">
        <v>222</v>
      </c>
      <c r="E124" s="81" t="s">
        <v>223</v>
      </c>
      <c r="F124" s="232">
        <v>4020301</v>
      </c>
      <c r="G124" s="232" t="s">
        <v>50</v>
      </c>
      <c r="H124" s="235">
        <v>20603632.640000001</v>
      </c>
      <c r="I124" s="236"/>
      <c r="J124" s="81" t="s">
        <v>224</v>
      </c>
      <c r="K124" s="237">
        <v>30125690957.150002</v>
      </c>
      <c r="L124" s="237">
        <v>30125690957.150002</v>
      </c>
      <c r="M124" s="81" t="s">
        <v>225</v>
      </c>
    </row>
    <row r="125" spans="1:13">
      <c r="A125" s="81" t="s">
        <v>219</v>
      </c>
      <c r="B125" s="81" t="s">
        <v>220</v>
      </c>
      <c r="C125" s="81" t="s">
        <v>221</v>
      </c>
      <c r="D125" s="81" t="s">
        <v>222</v>
      </c>
      <c r="E125" s="81" t="s">
        <v>223</v>
      </c>
      <c r="F125" s="232">
        <v>402030101</v>
      </c>
      <c r="G125" s="232" t="s">
        <v>50</v>
      </c>
      <c r="H125" s="235">
        <v>20603632.640000001</v>
      </c>
      <c r="I125" s="236"/>
      <c r="J125" s="81" t="s">
        <v>224</v>
      </c>
      <c r="K125" s="237">
        <v>30125690957.150002</v>
      </c>
      <c r="L125" s="237">
        <v>30125690957.150002</v>
      </c>
      <c r="M125" s="81" t="s">
        <v>225</v>
      </c>
    </row>
    <row r="126" spans="1:13">
      <c r="A126" s="81" t="s">
        <v>219</v>
      </c>
      <c r="B126" s="81" t="s">
        <v>220</v>
      </c>
      <c r="C126" s="81" t="s">
        <v>221</v>
      </c>
      <c r="D126" s="81" t="s">
        <v>222</v>
      </c>
      <c r="E126" s="81" t="s">
        <v>223</v>
      </c>
      <c r="F126" s="232">
        <v>40203010101</v>
      </c>
      <c r="G126" s="232" t="s">
        <v>50</v>
      </c>
      <c r="H126" s="235">
        <v>20603632.640000001</v>
      </c>
      <c r="I126" s="236"/>
      <c r="J126" s="81" t="s">
        <v>224</v>
      </c>
      <c r="K126" s="237">
        <v>30125690957.150002</v>
      </c>
      <c r="L126" s="237">
        <v>30125690957.150002</v>
      </c>
      <c r="M126" s="81" t="s">
        <v>225</v>
      </c>
    </row>
    <row r="127" spans="1:13">
      <c r="A127" s="81" t="s">
        <v>219</v>
      </c>
      <c r="B127" s="81" t="s">
        <v>220</v>
      </c>
      <c r="C127" s="81" t="s">
        <v>221</v>
      </c>
      <c r="D127" s="81" t="s">
        <v>222</v>
      </c>
      <c r="E127" s="81" t="s">
        <v>223</v>
      </c>
      <c r="F127" s="232">
        <v>4020301010101</v>
      </c>
      <c r="G127" s="232" t="s">
        <v>50</v>
      </c>
      <c r="H127" s="235">
        <v>20603632.640000001</v>
      </c>
      <c r="I127" s="236"/>
      <c r="J127" s="81" t="s">
        <v>224</v>
      </c>
      <c r="K127" s="237">
        <v>30125690957.150002</v>
      </c>
      <c r="L127" s="237">
        <v>30125690957.150002</v>
      </c>
      <c r="M127" s="81" t="s">
        <v>225</v>
      </c>
    </row>
    <row r="128" spans="1:13">
      <c r="A128" s="81" t="s">
        <v>219</v>
      </c>
      <c r="B128" s="81" t="s">
        <v>220</v>
      </c>
      <c r="C128" s="81" t="s">
        <v>221</v>
      </c>
      <c r="D128" s="81" t="s">
        <v>222</v>
      </c>
      <c r="E128" s="81" t="s">
        <v>223</v>
      </c>
      <c r="F128" s="232">
        <v>40204</v>
      </c>
      <c r="G128" s="232" t="s">
        <v>51</v>
      </c>
      <c r="H128" s="238">
        <f>128549579.8-99000</f>
        <v>128450579.8</v>
      </c>
      <c r="I128" s="236"/>
      <c r="J128" s="81" t="s">
        <v>224</v>
      </c>
      <c r="K128" s="237">
        <v>30125690957.150002</v>
      </c>
      <c r="L128" s="237">
        <v>30125690957.150002</v>
      </c>
      <c r="M128" s="81" t="s">
        <v>225</v>
      </c>
    </row>
    <row r="129" spans="1:13">
      <c r="A129" s="81" t="s">
        <v>219</v>
      </c>
      <c r="B129" s="81" t="s">
        <v>220</v>
      </c>
      <c r="C129" s="81" t="s">
        <v>221</v>
      </c>
      <c r="D129" s="81" t="s">
        <v>222</v>
      </c>
      <c r="E129" s="81" t="s">
        <v>223</v>
      </c>
      <c r="F129" s="232">
        <v>4020401</v>
      </c>
      <c r="G129" s="232" t="s">
        <v>51</v>
      </c>
      <c r="H129" s="235">
        <v>128549579.8</v>
      </c>
      <c r="I129" s="236"/>
      <c r="J129" s="81" t="s">
        <v>224</v>
      </c>
      <c r="K129" s="237">
        <v>30125690957.150002</v>
      </c>
      <c r="L129" s="237">
        <v>30125690957.150002</v>
      </c>
      <c r="M129" s="81" t="s">
        <v>225</v>
      </c>
    </row>
    <row r="130" spans="1:13">
      <c r="A130" s="81" t="s">
        <v>219</v>
      </c>
      <c r="B130" s="81" t="s">
        <v>220</v>
      </c>
      <c r="C130" s="81" t="s">
        <v>221</v>
      </c>
      <c r="D130" s="81" t="s">
        <v>222</v>
      </c>
      <c r="E130" s="81" t="s">
        <v>223</v>
      </c>
      <c r="F130" s="232">
        <v>402040101</v>
      </c>
      <c r="G130" s="232" t="s">
        <v>51</v>
      </c>
      <c r="H130" s="235">
        <v>128549579.8</v>
      </c>
      <c r="I130" s="236"/>
      <c r="J130" s="81" t="s">
        <v>224</v>
      </c>
      <c r="K130" s="237">
        <v>30125690957.150002</v>
      </c>
      <c r="L130" s="237">
        <v>30125690957.150002</v>
      </c>
      <c r="M130" s="81" t="s">
        <v>225</v>
      </c>
    </row>
    <row r="131" spans="1:13">
      <c r="A131" s="81" t="s">
        <v>219</v>
      </c>
      <c r="B131" s="81" t="s">
        <v>220</v>
      </c>
      <c r="C131" s="81" t="s">
        <v>221</v>
      </c>
      <c r="D131" s="81" t="s">
        <v>222</v>
      </c>
      <c r="E131" s="81" t="s">
        <v>223</v>
      </c>
      <c r="F131" s="232">
        <v>40204010102</v>
      </c>
      <c r="G131" s="232" t="s">
        <v>230</v>
      </c>
      <c r="H131" s="235">
        <v>128549579.8</v>
      </c>
      <c r="I131" s="236"/>
      <c r="J131" s="81" t="s">
        <v>224</v>
      </c>
      <c r="K131" s="237">
        <v>30125690957.150002</v>
      </c>
      <c r="L131" s="237">
        <v>30125690957.150002</v>
      </c>
      <c r="M131" s="81" t="s">
        <v>225</v>
      </c>
    </row>
    <row r="132" spans="1:13">
      <c r="A132" s="81" t="s">
        <v>219</v>
      </c>
      <c r="B132" s="81" t="s">
        <v>220</v>
      </c>
      <c r="C132" s="81" t="s">
        <v>221</v>
      </c>
      <c r="D132" s="81" t="s">
        <v>222</v>
      </c>
      <c r="E132" s="81" t="s">
        <v>223</v>
      </c>
      <c r="F132" s="185">
        <v>4020401010213</v>
      </c>
      <c r="G132" s="232" t="s">
        <v>51</v>
      </c>
      <c r="H132" s="235">
        <v>128549079</v>
      </c>
      <c r="I132" s="236"/>
      <c r="J132" s="81" t="s">
        <v>224</v>
      </c>
      <c r="K132" s="237">
        <v>30125690957.150002</v>
      </c>
      <c r="L132" s="237">
        <v>30125690957.150002</v>
      </c>
      <c r="M132" s="81" t="s">
        <v>225</v>
      </c>
    </row>
    <row r="133" spans="1:13">
      <c r="A133" s="81" t="s">
        <v>219</v>
      </c>
      <c r="B133" s="81" t="s">
        <v>220</v>
      </c>
      <c r="C133" s="81" t="s">
        <v>221</v>
      </c>
      <c r="D133" s="81" t="s">
        <v>222</v>
      </c>
      <c r="E133" s="81" t="s">
        <v>223</v>
      </c>
      <c r="F133" s="232">
        <v>4020401010218</v>
      </c>
      <c r="G133" s="232" t="s">
        <v>52</v>
      </c>
      <c r="H133" s="236">
        <v>500</v>
      </c>
      <c r="I133" s="236"/>
      <c r="J133" s="81" t="s">
        <v>224</v>
      </c>
      <c r="K133" s="237">
        <v>30125690957.150002</v>
      </c>
      <c r="L133" s="237">
        <v>30125690957.150002</v>
      </c>
      <c r="M133" s="81" t="s">
        <v>225</v>
      </c>
    </row>
    <row r="134" spans="1:13">
      <c r="A134" s="81" t="s">
        <v>219</v>
      </c>
      <c r="B134" s="81" t="s">
        <v>220</v>
      </c>
      <c r="C134" s="81" t="s">
        <v>221</v>
      </c>
      <c r="D134" s="81" t="s">
        <v>222</v>
      </c>
      <c r="E134" s="81" t="s">
        <v>223</v>
      </c>
      <c r="F134" s="232">
        <v>4020401010219</v>
      </c>
      <c r="G134" s="232" t="s">
        <v>53</v>
      </c>
      <c r="H134" s="236">
        <v>0.8</v>
      </c>
      <c r="I134" s="236"/>
      <c r="J134" s="81" t="s">
        <v>224</v>
      </c>
      <c r="K134" s="237">
        <v>30125690957.150002</v>
      </c>
      <c r="L134" s="237">
        <v>30125690957.150002</v>
      </c>
      <c r="M134" s="81" t="s">
        <v>225</v>
      </c>
    </row>
    <row r="135" spans="1:13">
      <c r="A135" s="81" t="s">
        <v>219</v>
      </c>
      <c r="B135" s="81" t="s">
        <v>220</v>
      </c>
      <c r="C135" s="81" t="s">
        <v>221</v>
      </c>
      <c r="D135" s="81" t="s">
        <v>222</v>
      </c>
      <c r="E135" s="81" t="s">
        <v>223</v>
      </c>
      <c r="F135" s="232">
        <v>403</v>
      </c>
      <c r="G135" s="232" t="s">
        <v>54</v>
      </c>
      <c r="H135" s="235">
        <v>1542668</v>
      </c>
      <c r="I135" s="236"/>
      <c r="J135" s="81" t="s">
        <v>224</v>
      </c>
      <c r="K135" s="237">
        <v>30125690957.150002</v>
      </c>
      <c r="L135" s="237">
        <v>30125690957.150002</v>
      </c>
      <c r="M135" s="81" t="s">
        <v>225</v>
      </c>
    </row>
    <row r="136" spans="1:13">
      <c r="A136" s="81" t="s">
        <v>219</v>
      </c>
      <c r="B136" s="81" t="s">
        <v>220</v>
      </c>
      <c r="C136" s="81" t="s">
        <v>221</v>
      </c>
      <c r="D136" s="81" t="s">
        <v>222</v>
      </c>
      <c r="E136" s="81" t="s">
        <v>223</v>
      </c>
      <c r="F136" s="232">
        <v>40301</v>
      </c>
      <c r="G136" s="232" t="s">
        <v>54</v>
      </c>
      <c r="H136" s="235">
        <v>1542668</v>
      </c>
      <c r="I136" s="236"/>
      <c r="J136" s="81" t="s">
        <v>224</v>
      </c>
      <c r="K136" s="237">
        <v>30125690957.150002</v>
      </c>
      <c r="L136" s="237">
        <v>30125690957.150002</v>
      </c>
      <c r="M136" s="81" t="s">
        <v>225</v>
      </c>
    </row>
    <row r="137" spans="1:13">
      <c r="A137" s="81" t="s">
        <v>219</v>
      </c>
      <c r="B137" s="81" t="s">
        <v>220</v>
      </c>
      <c r="C137" s="81" t="s">
        <v>221</v>
      </c>
      <c r="D137" s="81" t="s">
        <v>222</v>
      </c>
      <c r="E137" s="81" t="s">
        <v>223</v>
      </c>
      <c r="F137" s="232">
        <v>4030101</v>
      </c>
      <c r="G137" s="232" t="s">
        <v>54</v>
      </c>
      <c r="H137" s="235">
        <v>1542668</v>
      </c>
      <c r="I137" s="236"/>
      <c r="J137" s="81" t="s">
        <v>224</v>
      </c>
      <c r="K137" s="237">
        <v>30125690957.150002</v>
      </c>
      <c r="L137" s="237">
        <v>30125690957.150002</v>
      </c>
      <c r="M137" s="81" t="s">
        <v>225</v>
      </c>
    </row>
    <row r="138" spans="1:13">
      <c r="A138" s="81" t="s">
        <v>219</v>
      </c>
      <c r="B138" s="81" t="s">
        <v>220</v>
      </c>
      <c r="C138" s="81" t="s">
        <v>221</v>
      </c>
      <c r="D138" s="81" t="s">
        <v>222</v>
      </c>
      <c r="E138" s="81" t="s">
        <v>223</v>
      </c>
      <c r="F138" s="232">
        <v>403010101</v>
      </c>
      <c r="G138" s="232" t="s">
        <v>54</v>
      </c>
      <c r="H138" s="235">
        <v>1542668</v>
      </c>
      <c r="I138" s="236"/>
      <c r="J138" s="81" t="s">
        <v>224</v>
      </c>
      <c r="K138" s="237">
        <v>30125690957.150002</v>
      </c>
      <c r="L138" s="237">
        <v>30125690957.150002</v>
      </c>
      <c r="M138" s="81" t="s">
        <v>225</v>
      </c>
    </row>
    <row r="139" spans="1:13">
      <c r="A139" s="81" t="s">
        <v>219</v>
      </c>
      <c r="B139" s="81" t="s">
        <v>220</v>
      </c>
      <c r="C139" s="81" t="s">
        <v>221</v>
      </c>
      <c r="D139" s="81" t="s">
        <v>222</v>
      </c>
      <c r="E139" s="81" t="s">
        <v>223</v>
      </c>
      <c r="F139" s="232">
        <v>40301010103</v>
      </c>
      <c r="G139" s="232" t="s">
        <v>55</v>
      </c>
      <c r="H139" s="235">
        <v>1542668</v>
      </c>
      <c r="I139" s="236"/>
      <c r="J139" s="81" t="s">
        <v>224</v>
      </c>
      <c r="K139" s="237">
        <v>30125690957.150002</v>
      </c>
      <c r="L139" s="237">
        <v>30125690957.150002</v>
      </c>
      <c r="M139" s="81" t="s">
        <v>225</v>
      </c>
    </row>
    <row r="140" spans="1:13">
      <c r="A140" s="81" t="s">
        <v>219</v>
      </c>
      <c r="B140" s="81" t="s">
        <v>220</v>
      </c>
      <c r="C140" s="81" t="s">
        <v>221</v>
      </c>
      <c r="D140" s="81" t="s">
        <v>222</v>
      </c>
      <c r="E140" s="81" t="s">
        <v>223</v>
      </c>
      <c r="F140" s="232">
        <v>4030101010308</v>
      </c>
      <c r="G140" s="232" t="s">
        <v>56</v>
      </c>
      <c r="H140" s="238">
        <v>1441846</v>
      </c>
      <c r="I140" s="236"/>
      <c r="J140" s="81" t="s">
        <v>224</v>
      </c>
      <c r="K140" s="237">
        <v>30125690957.150002</v>
      </c>
      <c r="L140" s="237">
        <v>30125690957.150002</v>
      </c>
      <c r="M140" s="81" t="s">
        <v>225</v>
      </c>
    </row>
    <row r="141" spans="1:13">
      <c r="A141" s="81" t="s">
        <v>219</v>
      </c>
      <c r="B141" s="81" t="s">
        <v>220</v>
      </c>
      <c r="C141" s="81" t="s">
        <v>221</v>
      </c>
      <c r="D141" s="81" t="s">
        <v>222</v>
      </c>
      <c r="E141" s="81" t="s">
        <v>223</v>
      </c>
      <c r="F141" s="232">
        <v>4030101010310</v>
      </c>
      <c r="G141" s="232" t="s">
        <v>230</v>
      </c>
      <c r="H141" s="238">
        <f>100822+99000</f>
        <v>199822</v>
      </c>
      <c r="I141" s="236"/>
      <c r="J141" s="81" t="s">
        <v>224</v>
      </c>
      <c r="K141" s="237">
        <v>30125690957.150002</v>
      </c>
      <c r="L141" s="237">
        <v>30125690957.150002</v>
      </c>
      <c r="M141" s="81" t="s">
        <v>225</v>
      </c>
    </row>
    <row r="142" spans="1:13">
      <c r="A142" s="81" t="s">
        <v>219</v>
      </c>
      <c r="B142" s="81" t="s">
        <v>220</v>
      </c>
      <c r="C142" s="81" t="s">
        <v>221</v>
      </c>
      <c r="D142" s="81" t="s">
        <v>222</v>
      </c>
      <c r="E142" s="81" t="s">
        <v>223</v>
      </c>
      <c r="F142" s="232">
        <v>404</v>
      </c>
      <c r="G142" s="232" t="s">
        <v>57</v>
      </c>
      <c r="H142" s="238">
        <v>13590</v>
      </c>
      <c r="I142" s="236"/>
      <c r="J142" s="81" t="s">
        <v>224</v>
      </c>
      <c r="K142" s="237">
        <v>30125690957.150002</v>
      </c>
      <c r="L142" s="237">
        <v>30125690957.150002</v>
      </c>
      <c r="M142" s="81" t="s">
        <v>225</v>
      </c>
    </row>
    <row r="143" spans="1:13">
      <c r="A143" s="81" t="s">
        <v>219</v>
      </c>
      <c r="B143" s="81" t="s">
        <v>220</v>
      </c>
      <c r="C143" s="81" t="s">
        <v>221</v>
      </c>
      <c r="D143" s="81" t="s">
        <v>222</v>
      </c>
      <c r="E143" s="81" t="s">
        <v>223</v>
      </c>
      <c r="F143" s="232">
        <v>40403</v>
      </c>
      <c r="G143" s="232" t="s">
        <v>58</v>
      </c>
      <c r="H143" s="235">
        <v>13590</v>
      </c>
      <c r="I143" s="236"/>
      <c r="J143" s="81" t="s">
        <v>224</v>
      </c>
      <c r="K143" s="237">
        <v>30125690957.150002</v>
      </c>
      <c r="L143" s="237">
        <v>30125690957.150002</v>
      </c>
      <c r="M143" s="81" t="s">
        <v>225</v>
      </c>
    </row>
    <row r="144" spans="1:13">
      <c r="A144" s="81" t="s">
        <v>219</v>
      </c>
      <c r="B144" s="81" t="s">
        <v>220</v>
      </c>
      <c r="C144" s="81" t="s">
        <v>221</v>
      </c>
      <c r="D144" s="81" t="s">
        <v>222</v>
      </c>
      <c r="E144" s="81" t="s">
        <v>223</v>
      </c>
      <c r="F144" s="232">
        <v>4040301</v>
      </c>
      <c r="G144" s="232" t="s">
        <v>58</v>
      </c>
      <c r="H144" s="235">
        <v>13590</v>
      </c>
      <c r="I144" s="236"/>
      <c r="J144" s="81" t="s">
        <v>224</v>
      </c>
      <c r="K144" s="237">
        <v>30125690957.150002</v>
      </c>
      <c r="L144" s="237">
        <v>30125690957.150002</v>
      </c>
      <c r="M144" s="81" t="s">
        <v>225</v>
      </c>
    </row>
    <row r="145" spans="1:13">
      <c r="A145" s="81" t="s">
        <v>219</v>
      </c>
      <c r="B145" s="81" t="s">
        <v>220</v>
      </c>
      <c r="C145" s="81" t="s">
        <v>221</v>
      </c>
      <c r="D145" s="81" t="s">
        <v>222</v>
      </c>
      <c r="E145" s="81" t="s">
        <v>223</v>
      </c>
      <c r="F145" s="232">
        <v>404030101</v>
      </c>
      <c r="G145" s="232" t="s">
        <v>58</v>
      </c>
      <c r="H145" s="235">
        <v>13590</v>
      </c>
      <c r="I145" s="236"/>
      <c r="J145" s="81" t="s">
        <v>224</v>
      </c>
      <c r="K145" s="237">
        <v>30125690957.150002</v>
      </c>
      <c r="L145" s="237">
        <v>30125690957.150002</v>
      </c>
      <c r="M145" s="81" t="s">
        <v>225</v>
      </c>
    </row>
    <row r="146" spans="1:13">
      <c r="A146" s="81" t="s">
        <v>219</v>
      </c>
      <c r="B146" s="81" t="s">
        <v>220</v>
      </c>
      <c r="C146" s="81" t="s">
        <v>221</v>
      </c>
      <c r="D146" s="81" t="s">
        <v>222</v>
      </c>
      <c r="E146" s="81" t="s">
        <v>223</v>
      </c>
      <c r="F146" s="232">
        <v>40403010101</v>
      </c>
      <c r="G146" s="232" t="s">
        <v>58</v>
      </c>
      <c r="H146" s="235">
        <v>13590</v>
      </c>
      <c r="I146" s="236"/>
      <c r="J146" s="81" t="s">
        <v>224</v>
      </c>
      <c r="K146" s="237">
        <v>30125690957.150002</v>
      </c>
      <c r="L146" s="237">
        <v>30125690957.150002</v>
      </c>
      <c r="M146" s="81" t="s">
        <v>225</v>
      </c>
    </row>
    <row r="147" spans="1:13">
      <c r="A147" s="81" t="s">
        <v>219</v>
      </c>
      <c r="B147" s="81" t="s">
        <v>220</v>
      </c>
      <c r="C147" s="81" t="s">
        <v>221</v>
      </c>
      <c r="D147" s="81" t="s">
        <v>222</v>
      </c>
      <c r="E147" s="81" t="s">
        <v>223</v>
      </c>
      <c r="F147" s="232">
        <v>4040301010101</v>
      </c>
      <c r="G147" s="232" t="s">
        <v>58</v>
      </c>
      <c r="H147" s="235">
        <v>13590</v>
      </c>
      <c r="I147" s="236"/>
      <c r="J147" s="81" t="s">
        <v>224</v>
      </c>
      <c r="K147" s="237">
        <v>30125690957.150002</v>
      </c>
      <c r="L147" s="237">
        <v>30125690957.150002</v>
      </c>
      <c r="M147" s="81" t="s">
        <v>225</v>
      </c>
    </row>
    <row r="148" spans="1:13">
      <c r="A148" s="81" t="s">
        <v>219</v>
      </c>
      <c r="B148" s="81" t="s">
        <v>220</v>
      </c>
      <c r="C148" s="81" t="s">
        <v>221</v>
      </c>
      <c r="D148" s="81" t="s">
        <v>222</v>
      </c>
      <c r="E148" s="81" t="s">
        <v>223</v>
      </c>
      <c r="F148" s="232">
        <v>5</v>
      </c>
      <c r="G148" s="232" t="s">
        <v>139</v>
      </c>
      <c r="H148" s="236"/>
      <c r="I148" s="235">
        <v>5950808424.8800001</v>
      </c>
      <c r="J148" s="81" t="s">
        <v>224</v>
      </c>
      <c r="K148" s="237">
        <v>30125690957.150002</v>
      </c>
      <c r="L148" s="237">
        <v>30125690957.150002</v>
      </c>
      <c r="M148" s="81" t="s">
        <v>225</v>
      </c>
    </row>
    <row r="149" spans="1:13">
      <c r="A149" s="81" t="s">
        <v>219</v>
      </c>
      <c r="B149" s="81" t="s">
        <v>220</v>
      </c>
      <c r="C149" s="81" t="s">
        <v>221</v>
      </c>
      <c r="D149" s="81" t="s">
        <v>222</v>
      </c>
      <c r="E149" s="81" t="s">
        <v>223</v>
      </c>
      <c r="F149" s="232">
        <v>501</v>
      </c>
      <c r="G149" s="232" t="s">
        <v>59</v>
      </c>
      <c r="H149" s="236"/>
      <c r="I149" s="235">
        <v>2834247504.54</v>
      </c>
      <c r="J149" s="81" t="s">
        <v>224</v>
      </c>
      <c r="K149" s="237">
        <v>30125690957.150002</v>
      </c>
      <c r="L149" s="237">
        <v>30125690957.150002</v>
      </c>
      <c r="M149" s="81" t="s">
        <v>225</v>
      </c>
    </row>
    <row r="150" spans="1:13">
      <c r="A150" s="81" t="s">
        <v>219</v>
      </c>
      <c r="B150" s="81" t="s">
        <v>220</v>
      </c>
      <c r="C150" s="81" t="s">
        <v>221</v>
      </c>
      <c r="D150" s="81" t="s">
        <v>222</v>
      </c>
      <c r="E150" s="81" t="s">
        <v>223</v>
      </c>
      <c r="F150" s="232">
        <v>50101</v>
      </c>
      <c r="G150" s="232" t="s">
        <v>60</v>
      </c>
      <c r="H150" s="236"/>
      <c r="I150" s="238">
        <v>1739888803.54</v>
      </c>
      <c r="J150" s="81" t="s">
        <v>224</v>
      </c>
      <c r="K150" s="237">
        <v>30125690957.150002</v>
      </c>
      <c r="L150" s="237">
        <v>30125690957.150002</v>
      </c>
      <c r="M150" s="81" t="s">
        <v>225</v>
      </c>
    </row>
    <row r="151" spans="1:13">
      <c r="A151" s="81" t="s">
        <v>219</v>
      </c>
      <c r="B151" s="81" t="s">
        <v>220</v>
      </c>
      <c r="C151" s="81" t="s">
        <v>221</v>
      </c>
      <c r="D151" s="81" t="s">
        <v>222</v>
      </c>
      <c r="E151" s="81" t="s">
        <v>223</v>
      </c>
      <c r="F151" s="232">
        <v>5010101</v>
      </c>
      <c r="G151" s="232" t="s">
        <v>61</v>
      </c>
      <c r="H151" s="236"/>
      <c r="I151" s="235">
        <v>1739888803.54</v>
      </c>
      <c r="J151" s="81" t="s">
        <v>224</v>
      </c>
      <c r="K151" s="237">
        <v>30125690957.150002</v>
      </c>
      <c r="L151" s="237">
        <v>30125690957.150002</v>
      </c>
      <c r="M151" s="81" t="s">
        <v>225</v>
      </c>
    </row>
    <row r="152" spans="1:13">
      <c r="A152" s="81" t="s">
        <v>219</v>
      </c>
      <c r="B152" s="81" t="s">
        <v>220</v>
      </c>
      <c r="C152" s="81" t="s">
        <v>221</v>
      </c>
      <c r="D152" s="81" t="s">
        <v>222</v>
      </c>
      <c r="E152" s="81" t="s">
        <v>223</v>
      </c>
      <c r="F152" s="232">
        <v>501010102</v>
      </c>
      <c r="G152" s="232" t="s">
        <v>234</v>
      </c>
      <c r="H152" s="236"/>
      <c r="I152" s="235">
        <v>1739888803.54</v>
      </c>
      <c r="J152" s="81" t="s">
        <v>224</v>
      </c>
      <c r="K152" s="237">
        <v>30125690957.150002</v>
      </c>
      <c r="L152" s="237">
        <v>30125690957.150002</v>
      </c>
      <c r="M152" s="81" t="s">
        <v>225</v>
      </c>
    </row>
    <row r="153" spans="1:13">
      <c r="A153" s="81" t="s">
        <v>219</v>
      </c>
      <c r="B153" s="81" t="s">
        <v>220</v>
      </c>
      <c r="C153" s="81" t="s">
        <v>221</v>
      </c>
      <c r="D153" s="81" t="s">
        <v>222</v>
      </c>
      <c r="E153" s="81" t="s">
        <v>223</v>
      </c>
      <c r="F153" s="232">
        <v>50101010201</v>
      </c>
      <c r="G153" s="232" t="s">
        <v>235</v>
      </c>
      <c r="H153" s="236"/>
      <c r="I153" s="235">
        <v>1739888803.54</v>
      </c>
      <c r="J153" s="81" t="s">
        <v>224</v>
      </c>
      <c r="K153" s="237">
        <v>30125690957.150002</v>
      </c>
      <c r="L153" s="237">
        <v>30125690957.150002</v>
      </c>
      <c r="M153" s="81" t="s">
        <v>225</v>
      </c>
    </row>
    <row r="154" spans="1:13">
      <c r="A154" s="81" t="s">
        <v>219</v>
      </c>
      <c r="B154" s="81" t="s">
        <v>220</v>
      </c>
      <c r="C154" s="81" t="s">
        <v>221</v>
      </c>
      <c r="D154" s="81" t="s">
        <v>222</v>
      </c>
      <c r="E154" s="81" t="s">
        <v>223</v>
      </c>
      <c r="F154" s="232">
        <v>5010101020101</v>
      </c>
      <c r="G154" s="232" t="s">
        <v>235</v>
      </c>
      <c r="H154" s="236"/>
      <c r="I154" s="235">
        <v>1739888803.54</v>
      </c>
      <c r="J154" s="81" t="s">
        <v>224</v>
      </c>
      <c r="K154" s="237">
        <v>30125690957.150002</v>
      </c>
      <c r="L154" s="237">
        <v>30125690957.150002</v>
      </c>
      <c r="M154" s="81" t="s">
        <v>225</v>
      </c>
    </row>
    <row r="155" spans="1:13">
      <c r="A155" s="81" t="s">
        <v>219</v>
      </c>
      <c r="B155" s="81" t="s">
        <v>220</v>
      </c>
      <c r="C155" s="81" t="s">
        <v>221</v>
      </c>
      <c r="D155" s="81" t="s">
        <v>222</v>
      </c>
      <c r="E155" s="81" t="s">
        <v>223</v>
      </c>
      <c r="F155" s="232">
        <v>50102</v>
      </c>
      <c r="G155" s="232" t="s">
        <v>62</v>
      </c>
      <c r="H155" s="236"/>
      <c r="I155" s="238">
        <v>1094358701</v>
      </c>
      <c r="J155" s="81" t="s">
        <v>224</v>
      </c>
      <c r="K155" s="237">
        <v>30125690957.150002</v>
      </c>
      <c r="L155" s="237">
        <v>30125690957.150002</v>
      </c>
      <c r="M155" s="81" t="s">
        <v>225</v>
      </c>
    </row>
    <row r="156" spans="1:13">
      <c r="A156" s="81" t="s">
        <v>219</v>
      </c>
      <c r="B156" s="81" t="s">
        <v>220</v>
      </c>
      <c r="C156" s="81" t="s">
        <v>221</v>
      </c>
      <c r="D156" s="81" t="s">
        <v>222</v>
      </c>
      <c r="E156" s="81" t="s">
        <v>223</v>
      </c>
      <c r="F156" s="232">
        <v>5010201</v>
      </c>
      <c r="G156" s="232" t="s">
        <v>63</v>
      </c>
      <c r="H156" s="236"/>
      <c r="I156" s="235">
        <v>1094358701</v>
      </c>
      <c r="J156" s="81" t="s">
        <v>224</v>
      </c>
      <c r="K156" s="237">
        <v>30125690957.150002</v>
      </c>
      <c r="L156" s="237">
        <v>30125690957.150002</v>
      </c>
      <c r="M156" s="81" t="s">
        <v>225</v>
      </c>
    </row>
    <row r="157" spans="1:13">
      <c r="A157" s="81" t="s">
        <v>219</v>
      </c>
      <c r="B157" s="81" t="s">
        <v>220</v>
      </c>
      <c r="C157" s="81" t="s">
        <v>221</v>
      </c>
      <c r="D157" s="81" t="s">
        <v>222</v>
      </c>
      <c r="E157" s="81" t="s">
        <v>223</v>
      </c>
      <c r="F157" s="232">
        <v>501020101</v>
      </c>
      <c r="G157" s="232" t="s">
        <v>63</v>
      </c>
      <c r="H157" s="236"/>
      <c r="I157" s="235">
        <v>1094358701</v>
      </c>
      <c r="J157" s="81" t="s">
        <v>224</v>
      </c>
      <c r="K157" s="237">
        <v>30125690957.150002</v>
      </c>
      <c r="L157" s="237">
        <v>30125690957.150002</v>
      </c>
      <c r="M157" s="81" t="s">
        <v>225</v>
      </c>
    </row>
    <row r="158" spans="1:13">
      <c r="A158" s="81" t="s">
        <v>219</v>
      </c>
      <c r="B158" s="81" t="s">
        <v>220</v>
      </c>
      <c r="C158" s="81" t="s">
        <v>221</v>
      </c>
      <c r="D158" s="81" t="s">
        <v>222</v>
      </c>
      <c r="E158" s="81" t="s">
        <v>223</v>
      </c>
      <c r="F158" s="232">
        <v>50102010101</v>
      </c>
      <c r="G158" s="232" t="s">
        <v>63</v>
      </c>
      <c r="H158" s="236"/>
      <c r="I158" s="235">
        <v>1094358701</v>
      </c>
      <c r="J158" s="81" t="s">
        <v>224</v>
      </c>
      <c r="K158" s="237">
        <v>30125690957.150002</v>
      </c>
      <c r="L158" s="237">
        <v>30125690957.150002</v>
      </c>
      <c r="M158" s="81" t="s">
        <v>225</v>
      </c>
    </row>
    <row r="159" spans="1:13">
      <c r="A159" s="81" t="s">
        <v>219</v>
      </c>
      <c r="B159" s="81" t="s">
        <v>220</v>
      </c>
      <c r="C159" s="81" t="s">
        <v>221</v>
      </c>
      <c r="D159" s="81" t="s">
        <v>222</v>
      </c>
      <c r="E159" s="81" t="s">
        <v>223</v>
      </c>
      <c r="F159" s="232">
        <v>5010201010101</v>
      </c>
      <c r="G159" s="232" t="s">
        <v>63</v>
      </c>
      <c r="H159" s="236"/>
      <c r="I159" s="235">
        <v>1094358701</v>
      </c>
      <c r="J159" s="81" t="s">
        <v>224</v>
      </c>
      <c r="K159" s="237">
        <v>30125690957.150002</v>
      </c>
      <c r="L159" s="237">
        <v>30125690957.150002</v>
      </c>
      <c r="M159" s="81" t="s">
        <v>225</v>
      </c>
    </row>
    <row r="160" spans="1:13">
      <c r="A160" s="81" t="s">
        <v>219</v>
      </c>
      <c r="B160" s="81" t="s">
        <v>220</v>
      </c>
      <c r="C160" s="81" t="s">
        <v>221</v>
      </c>
      <c r="D160" s="81" t="s">
        <v>222</v>
      </c>
      <c r="E160" s="81" t="s">
        <v>223</v>
      </c>
      <c r="F160" s="232">
        <v>502</v>
      </c>
      <c r="G160" s="232" t="s">
        <v>64</v>
      </c>
      <c r="H160" s="236"/>
      <c r="I160" s="238">
        <v>298138162.00999999</v>
      </c>
      <c r="J160" s="81" t="s">
        <v>224</v>
      </c>
      <c r="K160" s="237">
        <v>30125690957.150002</v>
      </c>
      <c r="L160" s="237">
        <v>30125690957.150002</v>
      </c>
      <c r="M160" s="81" t="s">
        <v>225</v>
      </c>
    </row>
    <row r="161" spans="1:13">
      <c r="A161" s="81" t="s">
        <v>219</v>
      </c>
      <c r="B161" s="81" t="s">
        <v>220</v>
      </c>
      <c r="C161" s="81" t="s">
        <v>221</v>
      </c>
      <c r="D161" s="81" t="s">
        <v>222</v>
      </c>
      <c r="E161" s="81" t="s">
        <v>223</v>
      </c>
      <c r="F161" s="232">
        <v>50201</v>
      </c>
      <c r="G161" s="232" t="s">
        <v>65</v>
      </c>
      <c r="H161" s="236"/>
      <c r="I161" s="235">
        <v>298138162.00999999</v>
      </c>
      <c r="J161" s="81" t="s">
        <v>224</v>
      </c>
      <c r="K161" s="237">
        <v>30125690957.150002</v>
      </c>
      <c r="L161" s="237">
        <v>30125690957.150002</v>
      </c>
      <c r="M161" s="81" t="s">
        <v>225</v>
      </c>
    </row>
    <row r="162" spans="1:13">
      <c r="A162" s="81" t="s">
        <v>219</v>
      </c>
      <c r="B162" s="81" t="s">
        <v>220</v>
      </c>
      <c r="C162" s="81" t="s">
        <v>221</v>
      </c>
      <c r="D162" s="81" t="s">
        <v>222</v>
      </c>
      <c r="E162" s="81" t="s">
        <v>223</v>
      </c>
      <c r="F162" s="232">
        <v>5020101</v>
      </c>
      <c r="G162" s="232" t="s">
        <v>66</v>
      </c>
      <c r="H162" s="236"/>
      <c r="I162" s="235">
        <v>298138162.00999999</v>
      </c>
      <c r="J162" s="81" t="s">
        <v>224</v>
      </c>
      <c r="K162" s="237">
        <v>30125690957.150002</v>
      </c>
      <c r="L162" s="237">
        <v>30125690957.150002</v>
      </c>
      <c r="M162" s="81" t="s">
        <v>225</v>
      </c>
    </row>
    <row r="163" spans="1:13">
      <c r="A163" s="81" t="s">
        <v>219</v>
      </c>
      <c r="B163" s="81" t="s">
        <v>220</v>
      </c>
      <c r="C163" s="81" t="s">
        <v>221</v>
      </c>
      <c r="D163" s="81" t="s">
        <v>222</v>
      </c>
      <c r="E163" s="81" t="s">
        <v>223</v>
      </c>
      <c r="F163" s="232">
        <v>502010101</v>
      </c>
      <c r="G163" s="232" t="s">
        <v>66</v>
      </c>
      <c r="H163" s="236"/>
      <c r="I163" s="235">
        <v>298138162.00999999</v>
      </c>
      <c r="J163" s="81" t="s">
        <v>224</v>
      </c>
      <c r="K163" s="237">
        <v>30125690957.150002</v>
      </c>
      <c r="L163" s="237">
        <v>30125690957.150002</v>
      </c>
      <c r="M163" s="81" t="s">
        <v>225</v>
      </c>
    </row>
    <row r="164" spans="1:13">
      <c r="A164" s="81" t="s">
        <v>219</v>
      </c>
      <c r="B164" s="81" t="s">
        <v>220</v>
      </c>
      <c r="C164" s="81" t="s">
        <v>221</v>
      </c>
      <c r="D164" s="81" t="s">
        <v>222</v>
      </c>
      <c r="E164" s="81" t="s">
        <v>223</v>
      </c>
      <c r="F164" s="232">
        <v>50201010101</v>
      </c>
      <c r="G164" s="232" t="s">
        <v>66</v>
      </c>
      <c r="H164" s="236"/>
      <c r="I164" s="235">
        <v>298138162.00999999</v>
      </c>
      <c r="J164" s="81" t="s">
        <v>224</v>
      </c>
      <c r="K164" s="237">
        <v>30125690957.150002</v>
      </c>
      <c r="L164" s="237">
        <v>30125690957.150002</v>
      </c>
      <c r="M164" s="81" t="s">
        <v>225</v>
      </c>
    </row>
    <row r="165" spans="1:13">
      <c r="A165" s="81" t="s">
        <v>219</v>
      </c>
      <c r="B165" s="81" t="s">
        <v>220</v>
      </c>
      <c r="C165" s="81" t="s">
        <v>221</v>
      </c>
      <c r="D165" s="81" t="s">
        <v>222</v>
      </c>
      <c r="E165" s="81" t="s">
        <v>223</v>
      </c>
      <c r="F165" s="232">
        <v>5020101010136</v>
      </c>
      <c r="G165" s="232" t="s">
        <v>67</v>
      </c>
      <c r="H165" s="236"/>
      <c r="I165" s="235">
        <v>135533823.49000001</v>
      </c>
      <c r="J165" s="81" t="s">
        <v>224</v>
      </c>
      <c r="K165" s="237">
        <v>30125690957.150002</v>
      </c>
      <c r="L165" s="237">
        <v>30125690957.150002</v>
      </c>
      <c r="M165" s="81" t="s">
        <v>225</v>
      </c>
    </row>
    <row r="166" spans="1:13">
      <c r="A166" s="81" t="s">
        <v>219</v>
      </c>
      <c r="B166" s="81" t="s">
        <v>220</v>
      </c>
      <c r="C166" s="81" t="s">
        <v>221</v>
      </c>
      <c r="D166" s="81" t="s">
        <v>222</v>
      </c>
      <c r="E166" s="81" t="s">
        <v>223</v>
      </c>
      <c r="F166" s="232">
        <v>5020101010137</v>
      </c>
      <c r="G166" s="232" t="s">
        <v>3</v>
      </c>
      <c r="H166" s="236"/>
      <c r="I166" s="235">
        <v>74387728</v>
      </c>
      <c r="J166" s="81" t="s">
        <v>224</v>
      </c>
      <c r="K166" s="237">
        <v>30125690957.150002</v>
      </c>
      <c r="L166" s="237">
        <v>30125690957.150002</v>
      </c>
      <c r="M166" s="81" t="s">
        <v>225</v>
      </c>
    </row>
    <row r="167" spans="1:13">
      <c r="A167" s="81" t="s">
        <v>219</v>
      </c>
      <c r="B167" s="81" t="s">
        <v>220</v>
      </c>
      <c r="C167" s="81" t="s">
        <v>221</v>
      </c>
      <c r="D167" s="81" t="s">
        <v>222</v>
      </c>
      <c r="E167" s="81" t="s">
        <v>223</v>
      </c>
      <c r="F167" s="232">
        <v>5020101010138</v>
      </c>
      <c r="G167" s="232" t="s">
        <v>242</v>
      </c>
      <c r="H167" s="236"/>
      <c r="I167" s="235">
        <v>72736765.260000005</v>
      </c>
      <c r="J167" s="81" t="s">
        <v>224</v>
      </c>
      <c r="K167" s="237">
        <v>30125690957.150002</v>
      </c>
      <c r="L167" s="237">
        <v>30125690957.150002</v>
      </c>
      <c r="M167" s="81" t="s">
        <v>225</v>
      </c>
    </row>
    <row r="168" spans="1:13">
      <c r="A168" s="81" t="s">
        <v>219</v>
      </c>
      <c r="B168" s="81" t="s">
        <v>220</v>
      </c>
      <c r="C168" s="81" t="s">
        <v>221</v>
      </c>
      <c r="D168" s="81" t="s">
        <v>222</v>
      </c>
      <c r="E168" s="81" t="s">
        <v>223</v>
      </c>
      <c r="F168" s="232">
        <v>5020101010152</v>
      </c>
      <c r="G168" s="232" t="s">
        <v>245</v>
      </c>
      <c r="H168" s="236"/>
      <c r="I168" s="235">
        <v>14971283.26</v>
      </c>
      <c r="J168" s="81" t="s">
        <v>224</v>
      </c>
      <c r="K168" s="237">
        <v>30125690957.150002</v>
      </c>
      <c r="L168" s="237">
        <v>30125690957.150002</v>
      </c>
      <c r="M168" s="81" t="s">
        <v>225</v>
      </c>
    </row>
    <row r="169" spans="1:13">
      <c r="A169" s="81" t="s">
        <v>219</v>
      </c>
      <c r="B169" s="81" t="s">
        <v>220</v>
      </c>
      <c r="C169" s="81" t="s">
        <v>221</v>
      </c>
      <c r="D169" s="81" t="s">
        <v>222</v>
      </c>
      <c r="E169" s="81" t="s">
        <v>223</v>
      </c>
      <c r="F169" s="232">
        <v>5020101010154</v>
      </c>
      <c r="G169" s="232" t="s">
        <v>246</v>
      </c>
      <c r="H169" s="236"/>
      <c r="I169" s="235">
        <v>508562</v>
      </c>
      <c r="J169" s="81" t="s">
        <v>224</v>
      </c>
      <c r="K169" s="237">
        <v>30125690957.150002</v>
      </c>
      <c r="L169" s="237">
        <v>30125690957.150002</v>
      </c>
      <c r="M169" s="81" t="s">
        <v>225</v>
      </c>
    </row>
    <row r="170" spans="1:13">
      <c r="A170" s="81" t="s">
        <v>219</v>
      </c>
      <c r="B170" s="81" t="s">
        <v>220</v>
      </c>
      <c r="C170" s="81" t="s">
        <v>221</v>
      </c>
      <c r="D170" s="81" t="s">
        <v>222</v>
      </c>
      <c r="E170" s="81" t="s">
        <v>223</v>
      </c>
      <c r="F170" s="81">
        <v>503</v>
      </c>
      <c r="G170" s="81" t="s">
        <v>14</v>
      </c>
      <c r="H170" s="236"/>
      <c r="I170" s="235">
        <v>2818422758.3299999</v>
      </c>
      <c r="J170" s="81" t="s">
        <v>224</v>
      </c>
      <c r="K170" s="237">
        <v>30125690957.150002</v>
      </c>
      <c r="L170" s="237">
        <v>30125690957.150002</v>
      </c>
      <c r="M170" s="81" t="s">
        <v>225</v>
      </c>
    </row>
    <row r="171" spans="1:13">
      <c r="A171" s="81" t="s">
        <v>219</v>
      </c>
      <c r="B171" s="81" t="s">
        <v>220</v>
      </c>
      <c r="C171" s="81" t="s">
        <v>221</v>
      </c>
      <c r="D171" s="81" t="s">
        <v>222</v>
      </c>
      <c r="E171" s="81" t="s">
        <v>223</v>
      </c>
      <c r="F171" s="81">
        <v>50301</v>
      </c>
      <c r="G171" s="81" t="s">
        <v>14</v>
      </c>
      <c r="H171" s="236"/>
      <c r="I171" s="235">
        <v>2818422758.3299999</v>
      </c>
      <c r="J171" s="81" t="s">
        <v>224</v>
      </c>
      <c r="K171" s="237">
        <v>30125690957.150002</v>
      </c>
      <c r="L171" s="237">
        <v>30125690957.150002</v>
      </c>
      <c r="M171" s="81" t="s">
        <v>225</v>
      </c>
    </row>
    <row r="172" spans="1:13">
      <c r="A172" s="81" t="s">
        <v>219</v>
      </c>
      <c r="B172" s="81" t="s">
        <v>220</v>
      </c>
      <c r="C172" s="81" t="s">
        <v>221</v>
      </c>
      <c r="D172" s="81" t="s">
        <v>222</v>
      </c>
      <c r="E172" s="81" t="s">
        <v>223</v>
      </c>
      <c r="F172" s="81">
        <v>5030101</v>
      </c>
      <c r="G172" s="81" t="s">
        <v>14</v>
      </c>
      <c r="H172" s="236"/>
      <c r="I172" s="235">
        <v>2818422758.3299999</v>
      </c>
      <c r="J172" s="81" t="s">
        <v>224</v>
      </c>
      <c r="K172" s="237">
        <v>30125690957.150002</v>
      </c>
      <c r="L172" s="237">
        <v>30125690957.150002</v>
      </c>
      <c r="M172" s="81" t="s">
        <v>225</v>
      </c>
    </row>
    <row r="173" spans="1:13">
      <c r="A173" s="81" t="s">
        <v>219</v>
      </c>
      <c r="B173" s="81" t="s">
        <v>220</v>
      </c>
      <c r="C173" s="81" t="s">
        <v>221</v>
      </c>
      <c r="D173" s="81" t="s">
        <v>222</v>
      </c>
      <c r="E173" s="81" t="s">
        <v>223</v>
      </c>
      <c r="F173" s="81">
        <v>503010101</v>
      </c>
      <c r="G173" s="81" t="s">
        <v>14</v>
      </c>
      <c r="H173" s="236"/>
      <c r="I173" s="235">
        <v>2818422758.3299999</v>
      </c>
      <c r="J173" s="81" t="s">
        <v>224</v>
      </c>
      <c r="K173" s="237">
        <v>30125690957.150002</v>
      </c>
      <c r="L173" s="237">
        <v>30125690957.150002</v>
      </c>
      <c r="M173" s="81" t="s">
        <v>225</v>
      </c>
    </row>
    <row r="174" spans="1:13">
      <c r="A174" s="81" t="s">
        <v>219</v>
      </c>
      <c r="B174" s="81" t="s">
        <v>220</v>
      </c>
      <c r="C174" s="81" t="s">
        <v>221</v>
      </c>
      <c r="D174" s="81" t="s">
        <v>222</v>
      </c>
      <c r="E174" s="81" t="s">
        <v>223</v>
      </c>
      <c r="F174" s="81">
        <v>50301010101</v>
      </c>
      <c r="G174" s="81" t="s">
        <v>14</v>
      </c>
      <c r="H174" s="236"/>
      <c r="I174" s="235">
        <v>2818422758.3299999</v>
      </c>
      <c r="J174" s="81" t="s">
        <v>224</v>
      </c>
      <c r="K174" s="237">
        <v>30125690957.150002</v>
      </c>
      <c r="L174" s="237">
        <v>30125690957.150002</v>
      </c>
      <c r="M174" s="81" t="s">
        <v>225</v>
      </c>
    </row>
    <row r="175" spans="1:13">
      <c r="A175" s="81" t="s">
        <v>219</v>
      </c>
      <c r="B175" s="81" t="s">
        <v>220</v>
      </c>
      <c r="C175" s="81" t="s">
        <v>221</v>
      </c>
      <c r="D175" s="81" t="s">
        <v>222</v>
      </c>
      <c r="E175" s="81" t="s">
        <v>223</v>
      </c>
      <c r="F175" s="81">
        <v>5030101010101</v>
      </c>
      <c r="G175" s="81" t="s">
        <v>14</v>
      </c>
      <c r="H175" s="236"/>
      <c r="I175" s="235">
        <v>2818422758.3299999</v>
      </c>
      <c r="J175" s="81" t="s">
        <v>224</v>
      </c>
      <c r="K175" s="237">
        <v>30125690957.150002</v>
      </c>
      <c r="L175" s="237">
        <v>30125690957.150002</v>
      </c>
      <c r="M175" s="81" t="s">
        <v>225</v>
      </c>
    </row>
    <row r="177" spans="8:9" ht="12.75" thickBot="1">
      <c r="H177" s="241">
        <f>SUM(H1:H175)</f>
        <v>201601155532.27005</v>
      </c>
      <c r="I177" s="241">
        <f>SUM(I1:I175)</f>
        <v>201601155532.27002</v>
      </c>
    </row>
    <row r="178" spans="8:9" ht="12.75" thickTop="1"/>
    <row r="179" spans="8:9">
      <c r="H179" s="237">
        <f>H2+H10+H16+H32+H41+H98+H102+H106+H112+H118+H123+H128+H140+H141+H142</f>
        <v>26182572437.589996</v>
      </c>
      <c r="I179" s="237">
        <f>I27+I72+I75+I80+I82+I84+I86+I88+I92+I93+I94+I150+I155+I160</f>
        <v>5059911494.6300001</v>
      </c>
    </row>
    <row r="181" spans="8:9">
      <c r="I181" s="237">
        <f>I179-H179</f>
        <v>-21122660942.959995</v>
      </c>
    </row>
  </sheetData>
  <phoneticPr fontId="0" type="noConversion"/>
  <printOptions horizontalCentered="1"/>
  <pageMargins left="0.7" right="0.7" top="0.5" bottom="0.25" header="0.3" footer="0.3"/>
  <pageSetup paperSize="9" scale="58" fitToHeight="3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sheetPr>
  <dimension ref="A1:J119"/>
  <sheetViews>
    <sheetView tabSelected="1" view="pageBreakPreview" zoomScaleSheetLayoutView="100" workbookViewId="0">
      <selection activeCell="A3" sqref="A3"/>
    </sheetView>
  </sheetViews>
  <sheetFormatPr defaultRowHeight="12"/>
  <cols>
    <col min="1" max="1" width="5.125" style="246" customWidth="1"/>
    <col min="2" max="2" width="3.625" style="247" customWidth="1"/>
    <col min="3" max="3" width="37.875" style="190" customWidth="1"/>
    <col min="4" max="5" width="5.625" style="202" customWidth="1"/>
    <col min="6" max="6" width="12.375" style="190" customWidth="1"/>
    <col min="7" max="7" width="1.25" style="190" customWidth="1"/>
    <col min="8" max="8" width="12.375" style="190" customWidth="1"/>
    <col min="9" max="16384" width="9" style="190"/>
  </cols>
  <sheetData>
    <row r="1" spans="1:8">
      <c r="A1" s="199" t="s">
        <v>114</v>
      </c>
      <c r="B1" s="263"/>
      <c r="C1" s="263"/>
      <c r="D1" s="263"/>
      <c r="E1" s="263"/>
      <c r="F1" s="242"/>
      <c r="G1" s="242"/>
      <c r="H1" s="242"/>
    </row>
    <row r="2" spans="1:8">
      <c r="A2" s="280" t="s">
        <v>497</v>
      </c>
      <c r="B2" s="263"/>
      <c r="C2" s="263"/>
      <c r="D2" s="263"/>
      <c r="E2" s="263"/>
      <c r="F2" s="188"/>
      <c r="G2" s="188"/>
      <c r="H2" s="188"/>
    </row>
    <row r="3" spans="1:8">
      <c r="A3" s="82" t="s">
        <v>472</v>
      </c>
      <c r="B3" s="230"/>
      <c r="C3" s="230"/>
      <c r="D3" s="230"/>
      <c r="E3" s="230"/>
      <c r="F3" s="230"/>
      <c r="G3" s="230"/>
      <c r="H3" s="230"/>
    </row>
    <row r="4" spans="1:8" ht="3" customHeight="1">
      <c r="A4" s="231"/>
      <c r="B4" s="230"/>
      <c r="C4" s="230"/>
      <c r="D4" s="230"/>
      <c r="E4" s="230"/>
      <c r="F4" s="230"/>
      <c r="G4" s="230"/>
      <c r="H4" s="230"/>
    </row>
    <row r="5" spans="1:8">
      <c r="A5" s="191">
        <v>1</v>
      </c>
      <c r="B5" s="231" t="s">
        <v>68</v>
      </c>
      <c r="C5" s="263"/>
      <c r="D5" s="244"/>
      <c r="E5" s="244"/>
      <c r="F5" s="242"/>
      <c r="G5" s="242"/>
      <c r="H5" s="242"/>
    </row>
    <row r="6" spans="1:8" ht="3" customHeight="1">
      <c r="A6" s="191"/>
      <c r="B6" s="231"/>
      <c r="C6" s="263"/>
      <c r="D6" s="244"/>
      <c r="E6" s="244"/>
      <c r="F6" s="242"/>
      <c r="G6" s="242"/>
      <c r="H6" s="242"/>
    </row>
    <row r="7" spans="1:8">
      <c r="A7" s="191">
        <v>1.1000000000000001</v>
      </c>
      <c r="B7" s="745" t="s">
        <v>368</v>
      </c>
      <c r="C7" s="746"/>
      <c r="D7" s="746"/>
      <c r="E7" s="746"/>
      <c r="F7" s="746"/>
      <c r="G7" s="746"/>
      <c r="H7" s="746"/>
    </row>
    <row r="8" spans="1:8">
      <c r="A8" s="271"/>
      <c r="B8" s="745"/>
      <c r="C8" s="746"/>
      <c r="D8" s="746"/>
      <c r="E8" s="746"/>
      <c r="F8" s="746"/>
      <c r="G8" s="746"/>
      <c r="H8" s="746"/>
    </row>
    <row r="9" spans="1:8">
      <c r="A9" s="271"/>
      <c r="B9" s="745"/>
      <c r="C9" s="746"/>
      <c r="D9" s="746"/>
      <c r="E9" s="746"/>
      <c r="F9" s="746"/>
      <c r="G9" s="746"/>
      <c r="H9" s="746"/>
    </row>
    <row r="10" spans="1:8">
      <c r="A10" s="271"/>
      <c r="B10" s="745"/>
      <c r="C10" s="746"/>
      <c r="D10" s="746"/>
      <c r="E10" s="746"/>
      <c r="F10" s="746"/>
      <c r="G10" s="746"/>
      <c r="H10" s="746"/>
    </row>
    <row r="11" spans="1:8">
      <c r="A11" s="271"/>
      <c r="B11" s="745"/>
      <c r="C11" s="746"/>
      <c r="D11" s="746"/>
      <c r="E11" s="746"/>
      <c r="F11" s="746"/>
      <c r="G11" s="746"/>
      <c r="H11" s="746"/>
    </row>
    <row r="12" spans="1:8" ht="2.25" customHeight="1">
      <c r="A12" s="271"/>
      <c r="B12" s="745"/>
      <c r="C12" s="746"/>
      <c r="D12" s="746"/>
      <c r="E12" s="746"/>
      <c r="F12" s="746"/>
      <c r="G12" s="746"/>
      <c r="H12" s="746"/>
    </row>
    <row r="13" spans="1:8" ht="1.5" customHeight="1">
      <c r="A13" s="192"/>
      <c r="B13" s="264"/>
      <c r="C13" s="242"/>
      <c r="D13" s="244"/>
      <c r="E13" s="244"/>
      <c r="F13" s="242"/>
      <c r="G13" s="242"/>
      <c r="H13" s="242"/>
    </row>
    <row r="14" spans="1:8">
      <c r="A14" s="191">
        <v>1.2</v>
      </c>
      <c r="B14" s="744" t="s">
        <v>298</v>
      </c>
      <c r="C14" s="744"/>
      <c r="D14" s="744"/>
      <c r="E14" s="744"/>
      <c r="F14" s="744"/>
      <c r="G14" s="744"/>
      <c r="H14" s="744"/>
    </row>
    <row r="15" spans="1:8">
      <c r="A15" s="192"/>
      <c r="B15" s="744"/>
      <c r="C15" s="744"/>
      <c r="D15" s="744"/>
      <c r="E15" s="744"/>
      <c r="F15" s="744"/>
      <c r="G15" s="744"/>
      <c r="H15" s="744"/>
    </row>
    <row r="16" spans="1:8">
      <c r="A16" s="192"/>
      <c r="B16" s="744"/>
      <c r="C16" s="744"/>
      <c r="D16" s="744"/>
      <c r="E16" s="744"/>
      <c r="F16" s="744"/>
      <c r="G16" s="744"/>
      <c r="H16" s="744"/>
    </row>
    <row r="17" spans="1:8">
      <c r="A17" s="192"/>
      <c r="B17" s="744"/>
      <c r="C17" s="744"/>
      <c r="D17" s="744"/>
      <c r="E17" s="744"/>
      <c r="F17" s="744"/>
      <c r="G17" s="744"/>
      <c r="H17" s="744"/>
    </row>
    <row r="18" spans="1:8" ht="2.25" customHeight="1">
      <c r="A18" s="192"/>
      <c r="B18" s="264"/>
      <c r="C18" s="242"/>
      <c r="D18" s="244"/>
      <c r="E18" s="244"/>
      <c r="F18" s="242"/>
      <c r="G18" s="242"/>
      <c r="H18" s="242"/>
    </row>
    <row r="19" spans="1:8">
      <c r="A19" s="191">
        <v>1.3</v>
      </c>
      <c r="B19" s="744" t="s">
        <v>435</v>
      </c>
      <c r="C19" s="744"/>
      <c r="D19" s="744"/>
      <c r="E19" s="744"/>
      <c r="F19" s="744"/>
      <c r="G19" s="744"/>
      <c r="H19" s="744"/>
    </row>
    <row r="20" spans="1:8">
      <c r="A20" s="192"/>
      <c r="B20" s="744"/>
      <c r="C20" s="744"/>
      <c r="D20" s="744"/>
      <c r="E20" s="744"/>
      <c r="F20" s="744"/>
      <c r="G20" s="744"/>
      <c r="H20" s="744"/>
    </row>
    <row r="21" spans="1:8">
      <c r="A21" s="192"/>
      <c r="B21" s="740"/>
      <c r="C21" s="740"/>
      <c r="D21" s="740"/>
      <c r="E21" s="740"/>
      <c r="F21" s="740"/>
      <c r="G21" s="740"/>
      <c r="H21" s="740"/>
    </row>
    <row r="22" spans="1:8">
      <c r="A22" s="192"/>
      <c r="B22" s="740"/>
      <c r="C22" s="740"/>
      <c r="D22" s="740"/>
      <c r="E22" s="740"/>
      <c r="F22" s="740"/>
      <c r="G22" s="740"/>
      <c r="H22" s="740"/>
    </row>
    <row r="23" spans="1:8" ht="3" customHeight="1">
      <c r="A23" s="192"/>
      <c r="B23" s="535"/>
      <c r="C23" s="535"/>
      <c r="D23" s="535"/>
      <c r="E23" s="535"/>
      <c r="F23" s="535"/>
      <c r="G23" s="535"/>
      <c r="H23" s="535"/>
    </row>
    <row r="24" spans="1:8" ht="12" customHeight="1">
      <c r="A24" s="191">
        <v>1.4</v>
      </c>
      <c r="B24" s="745" t="s">
        <v>493</v>
      </c>
      <c r="C24" s="746"/>
      <c r="D24" s="746"/>
      <c r="E24" s="746"/>
      <c r="F24" s="746"/>
      <c r="G24" s="746"/>
      <c r="H24" s="746"/>
    </row>
    <row r="25" spans="1:8">
      <c r="A25" s="191"/>
      <c r="B25" s="746"/>
      <c r="C25" s="746"/>
      <c r="D25" s="746"/>
      <c r="E25" s="746"/>
      <c r="F25" s="746"/>
      <c r="G25" s="746"/>
      <c r="H25" s="746"/>
    </row>
    <row r="26" spans="1:8">
      <c r="A26" s="191"/>
      <c r="B26" s="746"/>
      <c r="C26" s="746"/>
      <c r="D26" s="746"/>
      <c r="E26" s="746"/>
      <c r="F26" s="746"/>
      <c r="G26" s="746"/>
      <c r="H26" s="746"/>
    </row>
    <row r="27" spans="1:8" ht="3" customHeight="1">
      <c r="A27" s="191"/>
      <c r="B27" s="746"/>
      <c r="C27" s="746"/>
      <c r="D27" s="746"/>
      <c r="E27" s="746"/>
      <c r="F27" s="746"/>
      <c r="G27" s="746"/>
      <c r="H27" s="746"/>
    </row>
    <row r="28" spans="1:8" ht="2.25" customHeight="1">
      <c r="A28" s="192"/>
      <c r="B28" s="535"/>
      <c r="C28" s="535"/>
      <c r="D28" s="535"/>
      <c r="E28" s="535"/>
      <c r="F28" s="535"/>
      <c r="G28" s="535"/>
      <c r="H28" s="535"/>
    </row>
    <row r="29" spans="1:8">
      <c r="A29" s="191">
        <v>1.5</v>
      </c>
      <c r="B29" s="744" t="s">
        <v>344</v>
      </c>
      <c r="C29" s="744"/>
      <c r="D29" s="744"/>
      <c r="E29" s="744"/>
      <c r="F29" s="744"/>
      <c r="G29" s="744"/>
      <c r="H29" s="744"/>
    </row>
    <row r="30" spans="1:8">
      <c r="A30" s="192"/>
      <c r="B30" s="744"/>
      <c r="C30" s="744"/>
      <c r="D30" s="744"/>
      <c r="E30" s="744"/>
      <c r="F30" s="744"/>
      <c r="G30" s="744"/>
      <c r="H30" s="744"/>
    </row>
    <row r="31" spans="1:8">
      <c r="A31" s="192"/>
      <c r="B31" s="744"/>
      <c r="C31" s="744"/>
      <c r="D31" s="744"/>
      <c r="E31" s="744"/>
      <c r="F31" s="744"/>
      <c r="G31" s="744"/>
      <c r="H31" s="744"/>
    </row>
    <row r="32" spans="1:8">
      <c r="A32" s="192"/>
      <c r="B32" s="744"/>
      <c r="C32" s="744"/>
      <c r="D32" s="744"/>
      <c r="E32" s="744"/>
      <c r="F32" s="744"/>
      <c r="G32" s="744"/>
      <c r="H32" s="744"/>
    </row>
    <row r="33" spans="1:8">
      <c r="A33" s="192"/>
      <c r="B33" s="744"/>
      <c r="C33" s="744"/>
      <c r="D33" s="744"/>
      <c r="E33" s="744"/>
      <c r="F33" s="744"/>
      <c r="G33" s="744"/>
      <c r="H33" s="744"/>
    </row>
    <row r="34" spans="1:8" ht="3.75" customHeight="1">
      <c r="A34" s="192"/>
      <c r="B34" s="534"/>
      <c r="C34" s="744"/>
      <c r="D34" s="744"/>
      <c r="E34" s="534"/>
      <c r="F34" s="534"/>
      <c r="G34" s="534"/>
      <c r="H34" s="534"/>
    </row>
    <row r="35" spans="1:8" ht="11.25" customHeight="1">
      <c r="A35" s="192"/>
      <c r="B35" s="243" t="s">
        <v>299</v>
      </c>
      <c r="C35" s="744" t="s">
        <v>69</v>
      </c>
      <c r="D35" s="744"/>
      <c r="E35" s="534"/>
      <c r="F35" s="534"/>
      <c r="G35" s="534"/>
      <c r="H35" s="534"/>
    </row>
    <row r="36" spans="1:8" ht="11.25" customHeight="1">
      <c r="A36" s="192"/>
      <c r="B36" s="243" t="s">
        <v>299</v>
      </c>
      <c r="C36" s="744" t="s">
        <v>70</v>
      </c>
      <c r="D36" s="744"/>
      <c r="E36" s="534"/>
      <c r="F36" s="534"/>
      <c r="G36" s="534"/>
      <c r="H36" s="534"/>
    </row>
    <row r="37" spans="1:8" ht="12" customHeight="1">
      <c r="A37" s="192"/>
      <c r="B37" s="243" t="s">
        <v>299</v>
      </c>
      <c r="C37" s="744" t="s">
        <v>71</v>
      </c>
      <c r="D37" s="744"/>
      <c r="E37" s="534"/>
      <c r="F37" s="534"/>
      <c r="G37" s="534"/>
      <c r="H37" s="534"/>
    </row>
    <row r="38" spans="1:8" ht="12" customHeight="1">
      <c r="A38" s="192"/>
      <c r="B38" s="243" t="s">
        <v>299</v>
      </c>
      <c r="C38" s="744" t="s">
        <v>72</v>
      </c>
      <c r="D38" s="744"/>
      <c r="E38" s="534"/>
      <c r="F38" s="534"/>
      <c r="G38" s="534"/>
      <c r="H38" s="534"/>
    </row>
    <row r="39" spans="1:8" ht="12" customHeight="1">
      <c r="A39" s="192"/>
      <c r="B39" s="243" t="s">
        <v>299</v>
      </c>
      <c r="C39" s="744" t="s">
        <v>73</v>
      </c>
      <c r="D39" s="744"/>
      <c r="E39" s="534"/>
      <c r="F39" s="534"/>
      <c r="G39" s="534"/>
      <c r="H39" s="534"/>
    </row>
    <row r="40" spans="1:8" ht="12" customHeight="1">
      <c r="A40" s="192"/>
      <c r="B40" s="243" t="s">
        <v>299</v>
      </c>
      <c r="C40" s="744" t="s">
        <v>74</v>
      </c>
      <c r="D40" s="744"/>
      <c r="E40" s="534"/>
      <c r="F40" s="534"/>
      <c r="G40" s="534"/>
      <c r="H40" s="534"/>
    </row>
    <row r="41" spans="1:8" ht="12" customHeight="1">
      <c r="A41" s="192"/>
      <c r="B41" s="243" t="s">
        <v>299</v>
      </c>
      <c r="C41" s="744" t="s">
        <v>75</v>
      </c>
      <c r="D41" s="744"/>
      <c r="E41" s="534"/>
      <c r="F41" s="534"/>
      <c r="G41" s="534"/>
      <c r="H41" s="534"/>
    </row>
    <row r="42" spans="1:8" ht="12" customHeight="1">
      <c r="A42" s="192"/>
      <c r="B42" s="243" t="s">
        <v>299</v>
      </c>
      <c r="C42" s="744" t="s">
        <v>76</v>
      </c>
      <c r="D42" s="744"/>
      <c r="E42" s="534"/>
      <c r="F42" s="534"/>
      <c r="G42" s="534"/>
      <c r="H42" s="534"/>
    </row>
    <row r="43" spans="1:8" s="188" customFormat="1" ht="3.75" customHeight="1">
      <c r="A43" s="271"/>
      <c r="B43" s="230"/>
      <c r="C43" s="265"/>
      <c r="D43" s="265"/>
      <c r="E43" s="265"/>
      <c r="F43" s="242"/>
      <c r="G43" s="242"/>
      <c r="H43" s="242"/>
    </row>
    <row r="44" spans="1:8" s="188" customFormat="1" ht="12" customHeight="1">
      <c r="A44" s="271">
        <v>1.6</v>
      </c>
      <c r="B44" s="744" t="s">
        <v>436</v>
      </c>
      <c r="C44" s="744"/>
      <c r="D44" s="744"/>
      <c r="E44" s="744"/>
      <c r="F44" s="744"/>
      <c r="G44" s="744"/>
      <c r="H44" s="744"/>
    </row>
    <row r="45" spans="1:8" s="188" customFormat="1" ht="12" customHeight="1">
      <c r="A45" s="271"/>
      <c r="B45" s="744"/>
      <c r="C45" s="744"/>
      <c r="D45" s="744"/>
      <c r="E45" s="744"/>
      <c r="F45" s="744"/>
      <c r="G45" s="744"/>
      <c r="H45" s="744"/>
    </row>
    <row r="46" spans="1:8" s="188" customFormat="1">
      <c r="A46" s="271"/>
      <c r="B46" s="230"/>
      <c r="C46" s="265"/>
      <c r="D46" s="265"/>
      <c r="E46" s="265"/>
      <c r="F46" s="242"/>
      <c r="G46" s="242"/>
      <c r="H46" s="242"/>
    </row>
    <row r="47" spans="1:8" ht="15">
      <c r="A47" s="611">
        <v>2</v>
      </c>
      <c r="B47" s="552" t="s">
        <v>286</v>
      </c>
      <c r="C47" s="612"/>
      <c r="D47" s="612"/>
      <c r="E47" s="612"/>
      <c r="F47" s="612"/>
      <c r="G47" s="612"/>
      <c r="H47" s="612"/>
    </row>
    <row r="48" spans="1:8" ht="3.75" customHeight="1">
      <c r="A48" s="611"/>
      <c r="B48" s="613"/>
      <c r="C48" s="614"/>
      <c r="D48" s="614"/>
      <c r="E48" s="615"/>
      <c r="F48" s="616"/>
      <c r="G48" s="616"/>
      <c r="H48" s="616"/>
    </row>
    <row r="49" spans="1:8">
      <c r="A49" s="611">
        <v>2.1</v>
      </c>
      <c r="B49" s="617" t="s">
        <v>90</v>
      </c>
      <c r="C49" s="618"/>
      <c r="D49" s="618"/>
      <c r="E49" s="618"/>
      <c r="F49" s="619"/>
      <c r="G49" s="619"/>
      <c r="H49" s="619"/>
    </row>
    <row r="50" spans="1:8" ht="3.75" customHeight="1">
      <c r="A50" s="611"/>
      <c r="B50" s="620"/>
      <c r="C50" s="618"/>
      <c r="D50" s="618"/>
      <c r="E50" s="618"/>
      <c r="F50" s="619"/>
      <c r="G50" s="619"/>
      <c r="H50" s="619"/>
    </row>
    <row r="51" spans="1:8">
      <c r="A51" s="611" t="s">
        <v>398</v>
      </c>
      <c r="B51" s="739" t="s">
        <v>455</v>
      </c>
      <c r="C51" s="740"/>
      <c r="D51" s="740"/>
      <c r="E51" s="740"/>
      <c r="F51" s="740"/>
      <c r="G51" s="740"/>
      <c r="H51" s="740"/>
    </row>
    <row r="52" spans="1:8">
      <c r="A52" s="611"/>
      <c r="B52" s="740"/>
      <c r="C52" s="740"/>
      <c r="D52" s="740"/>
      <c r="E52" s="740"/>
      <c r="F52" s="740"/>
      <c r="G52" s="740"/>
      <c r="H52" s="740"/>
    </row>
    <row r="53" spans="1:8">
      <c r="A53" s="611" t="s">
        <v>399</v>
      </c>
      <c r="B53" s="740"/>
      <c r="C53" s="740"/>
      <c r="D53" s="740"/>
      <c r="E53" s="740"/>
      <c r="F53" s="740"/>
      <c r="G53" s="740"/>
      <c r="H53" s="740"/>
    </row>
    <row r="54" spans="1:8">
      <c r="A54" s="670"/>
      <c r="B54" s="740"/>
      <c r="C54" s="740"/>
      <c r="D54" s="740"/>
      <c r="E54" s="740"/>
      <c r="F54" s="740"/>
      <c r="G54" s="740"/>
      <c r="H54" s="740"/>
    </row>
    <row r="55" spans="1:8">
      <c r="A55" s="670"/>
      <c r="B55" s="740"/>
      <c r="C55" s="740"/>
      <c r="D55" s="740"/>
      <c r="E55" s="740"/>
      <c r="F55" s="740"/>
      <c r="G55" s="740"/>
      <c r="H55" s="740"/>
    </row>
    <row r="56" spans="1:8">
      <c r="A56" s="670"/>
      <c r="B56" s="740"/>
      <c r="C56" s="740"/>
      <c r="D56" s="740"/>
      <c r="E56" s="740"/>
      <c r="F56" s="740"/>
      <c r="G56" s="740"/>
      <c r="H56" s="740"/>
    </row>
    <row r="57" spans="1:8">
      <c r="A57" s="670"/>
      <c r="B57" s="740"/>
      <c r="C57" s="740"/>
      <c r="D57" s="740"/>
      <c r="E57" s="740"/>
      <c r="F57" s="740"/>
      <c r="G57" s="740"/>
      <c r="H57" s="740"/>
    </row>
    <row r="58" spans="1:8">
      <c r="A58" s="622"/>
      <c r="B58" s="740"/>
      <c r="C58" s="740"/>
      <c r="D58" s="740"/>
      <c r="E58" s="740"/>
      <c r="F58" s="740"/>
      <c r="G58" s="740"/>
      <c r="H58" s="740"/>
    </row>
    <row r="59" spans="1:8" ht="3" customHeight="1">
      <c r="A59" s="622"/>
      <c r="B59" s="621"/>
      <c r="C59" s="671"/>
      <c r="D59" s="671"/>
      <c r="E59" s="671"/>
      <c r="F59" s="671"/>
      <c r="G59" s="671"/>
      <c r="H59" s="671"/>
    </row>
    <row r="60" spans="1:8">
      <c r="A60" s="611" t="s">
        <v>400</v>
      </c>
      <c r="B60" s="739" t="s">
        <v>456</v>
      </c>
      <c r="C60" s="740"/>
      <c r="D60" s="740"/>
      <c r="E60" s="740"/>
      <c r="F60" s="740"/>
      <c r="G60" s="740"/>
      <c r="H60" s="740"/>
    </row>
    <row r="61" spans="1:8">
      <c r="A61" s="611"/>
      <c r="B61" s="740"/>
      <c r="C61" s="740"/>
      <c r="D61" s="740"/>
      <c r="E61" s="740"/>
      <c r="F61" s="740"/>
      <c r="G61" s="740"/>
      <c r="H61" s="740"/>
    </row>
    <row r="62" spans="1:8">
      <c r="A62" s="611"/>
      <c r="B62" s="740"/>
      <c r="C62" s="740"/>
      <c r="D62" s="740"/>
      <c r="E62" s="740"/>
      <c r="F62" s="740"/>
      <c r="G62" s="740"/>
      <c r="H62" s="740"/>
    </row>
    <row r="63" spans="1:8" ht="3.75" customHeight="1">
      <c r="A63" s="472"/>
      <c r="B63" s="740"/>
      <c r="C63" s="740"/>
      <c r="D63" s="740"/>
      <c r="E63" s="740"/>
      <c r="F63" s="740"/>
      <c r="G63" s="740"/>
      <c r="H63" s="740"/>
    </row>
    <row r="64" spans="1:8">
      <c r="A64" s="611" t="s">
        <v>401</v>
      </c>
      <c r="B64" s="739" t="s">
        <v>457</v>
      </c>
      <c r="C64" s="740"/>
      <c r="D64" s="740"/>
      <c r="E64" s="740"/>
      <c r="F64" s="740"/>
      <c r="G64" s="740"/>
      <c r="H64" s="740"/>
    </row>
    <row r="65" spans="1:8">
      <c r="A65" s="622"/>
      <c r="B65" s="740"/>
      <c r="C65" s="740"/>
      <c r="D65" s="740"/>
      <c r="E65" s="740"/>
      <c r="F65" s="740"/>
      <c r="G65" s="740"/>
      <c r="H65" s="740"/>
    </row>
    <row r="66" spans="1:8" ht="6" customHeight="1">
      <c r="A66" s="622"/>
      <c r="B66" s="634"/>
      <c r="C66" s="634"/>
      <c r="D66" s="634"/>
      <c r="E66" s="634"/>
      <c r="F66" s="634"/>
      <c r="G66" s="634"/>
      <c r="H66" s="634"/>
    </row>
    <row r="67" spans="1:8" ht="15">
      <c r="A67" s="672" t="s">
        <v>458</v>
      </c>
      <c r="B67" s="617" t="s">
        <v>459</v>
      </c>
      <c r="C67" s="618"/>
      <c r="D67" s="618"/>
      <c r="E67" s="618"/>
      <c r="F67" s="619"/>
      <c r="G67" s="619"/>
      <c r="H67" s="619"/>
    </row>
    <row r="68" spans="1:8" ht="15">
      <c r="A68" s="673"/>
      <c r="B68" s="741" t="s">
        <v>460</v>
      </c>
      <c r="C68" s="740"/>
      <c r="D68" s="740"/>
      <c r="E68" s="740"/>
      <c r="F68" s="740"/>
      <c r="G68" s="740"/>
      <c r="H68" s="740"/>
    </row>
    <row r="69" spans="1:8" ht="15">
      <c r="A69" s="673"/>
      <c r="B69" s="740"/>
      <c r="C69" s="740"/>
      <c r="D69" s="740"/>
      <c r="E69" s="740"/>
      <c r="F69" s="740"/>
      <c r="G69" s="740"/>
      <c r="H69" s="740"/>
    </row>
    <row r="70" spans="1:8" ht="8.25" customHeight="1">
      <c r="A70" s="673"/>
      <c r="B70" s="740"/>
      <c r="C70" s="740"/>
      <c r="D70" s="740"/>
      <c r="E70" s="740"/>
      <c r="F70" s="740"/>
      <c r="G70" s="740"/>
      <c r="H70" s="740"/>
    </row>
    <row r="71" spans="1:8" ht="15">
      <c r="A71" s="672">
        <v>4</v>
      </c>
      <c r="B71" s="617" t="s">
        <v>461</v>
      </c>
      <c r="C71" s="614"/>
      <c r="D71" s="614"/>
      <c r="E71" s="615"/>
      <c r="F71" s="616"/>
      <c r="G71" s="616"/>
      <c r="H71" s="616"/>
    </row>
    <row r="72" spans="1:8" ht="15">
      <c r="A72" s="673"/>
      <c r="B72" s="742" t="s">
        <v>462</v>
      </c>
      <c r="C72" s="743"/>
      <c r="D72" s="743"/>
      <c r="E72" s="743"/>
      <c r="F72" s="743"/>
      <c r="G72" s="743"/>
      <c r="H72" s="743"/>
    </row>
    <row r="73" spans="1:8" ht="15">
      <c r="A73" s="673"/>
      <c r="B73" s="743"/>
      <c r="C73" s="743"/>
      <c r="D73" s="743"/>
      <c r="E73" s="743"/>
      <c r="F73" s="743"/>
      <c r="G73" s="743"/>
      <c r="H73" s="743"/>
    </row>
    <row r="74" spans="1:8" ht="6" customHeight="1">
      <c r="A74" s="673"/>
      <c r="B74" s="743"/>
      <c r="C74" s="743"/>
      <c r="D74" s="743"/>
      <c r="E74" s="743"/>
      <c r="F74" s="743"/>
      <c r="G74" s="743"/>
      <c r="H74" s="743"/>
    </row>
    <row r="75" spans="1:8" ht="15">
      <c r="A75" s="673"/>
      <c r="B75" s="741" t="s">
        <v>463</v>
      </c>
      <c r="C75" s="740"/>
      <c r="D75" s="740"/>
      <c r="E75" s="740"/>
      <c r="F75" s="740"/>
      <c r="G75" s="740"/>
      <c r="H75" s="740"/>
    </row>
    <row r="76" spans="1:8" ht="15">
      <c r="A76" s="673"/>
      <c r="B76" s="740"/>
      <c r="C76" s="740"/>
      <c r="D76" s="740"/>
      <c r="E76" s="740"/>
      <c r="F76" s="740"/>
      <c r="G76" s="740"/>
      <c r="H76" s="740"/>
    </row>
    <row r="77" spans="1:8" ht="7.5" customHeight="1">
      <c r="A77" s="673"/>
      <c r="B77" s="740"/>
      <c r="C77" s="740"/>
      <c r="D77" s="740"/>
      <c r="E77" s="740"/>
      <c r="F77" s="740"/>
      <c r="G77" s="740"/>
      <c r="H77" s="740"/>
    </row>
    <row r="78" spans="1:8">
      <c r="A78" s="190"/>
      <c r="B78" s="190"/>
      <c r="D78" s="190"/>
      <c r="E78" s="190"/>
    </row>
    <row r="79" spans="1:8">
      <c r="A79" s="190"/>
      <c r="B79" s="190"/>
      <c r="D79" s="190"/>
      <c r="E79" s="190"/>
    </row>
    <row r="80" spans="1:8">
      <c r="A80" s="190"/>
      <c r="B80" s="190"/>
      <c r="D80" s="190"/>
      <c r="E80" s="190"/>
    </row>
    <row r="81" spans="1:10">
      <c r="A81" s="190"/>
      <c r="B81" s="190"/>
      <c r="D81" s="190"/>
      <c r="E81" s="190"/>
    </row>
    <row r="82" spans="1:10">
      <c r="A82" s="190"/>
      <c r="B82" s="190"/>
      <c r="D82" s="190"/>
      <c r="E82" s="190"/>
    </row>
    <row r="83" spans="1:10">
      <c r="A83" s="190"/>
      <c r="B83" s="190"/>
      <c r="D83" s="190"/>
      <c r="E83" s="190"/>
    </row>
    <row r="84" spans="1:10">
      <c r="A84" s="190"/>
      <c r="B84" s="190"/>
      <c r="D84" s="190"/>
      <c r="E84" s="190"/>
    </row>
    <row r="85" spans="1:10">
      <c r="A85" s="190"/>
      <c r="B85" s="190"/>
      <c r="D85" s="190"/>
      <c r="E85" s="190"/>
    </row>
    <row r="86" spans="1:10">
      <c r="A86" s="190"/>
      <c r="B86" s="190"/>
      <c r="D86" s="190"/>
      <c r="E86" s="190"/>
    </row>
    <row r="87" spans="1:10">
      <c r="A87" s="190"/>
      <c r="B87" s="190"/>
      <c r="D87" s="190"/>
      <c r="E87" s="190"/>
    </row>
    <row r="88" spans="1:10">
      <c r="A88" s="190"/>
      <c r="B88" s="190"/>
      <c r="D88" s="190"/>
      <c r="E88" s="190"/>
    </row>
    <row r="89" spans="1:10">
      <c r="A89" s="190"/>
      <c r="B89" s="190"/>
      <c r="D89" s="190"/>
      <c r="E89" s="190"/>
    </row>
    <row r="90" spans="1:10">
      <c r="A90" s="190"/>
      <c r="B90" s="190"/>
      <c r="D90" s="190"/>
      <c r="E90" s="190"/>
    </row>
    <row r="91" spans="1:10">
      <c r="A91" s="190"/>
      <c r="B91" s="190"/>
      <c r="D91" s="190"/>
      <c r="E91" s="190"/>
    </row>
    <row r="92" spans="1:10">
      <c r="A92" s="190"/>
      <c r="B92" s="190"/>
      <c r="D92" s="190"/>
      <c r="E92" s="190"/>
      <c r="I92" s="565"/>
      <c r="J92" s="578"/>
    </row>
    <row r="93" spans="1:10">
      <c r="A93" s="190"/>
      <c r="B93" s="190"/>
      <c r="D93" s="190"/>
      <c r="E93" s="190"/>
      <c r="I93" s="565"/>
      <c r="J93" s="539"/>
    </row>
    <row r="94" spans="1:10">
      <c r="A94" s="190"/>
      <c r="B94" s="190"/>
      <c r="D94" s="190"/>
      <c r="E94" s="190"/>
      <c r="I94" s="565"/>
      <c r="J94" s="540"/>
    </row>
    <row r="95" spans="1:10" hidden="1">
      <c r="A95" s="190"/>
      <c r="B95" s="190"/>
      <c r="D95" s="190"/>
      <c r="E95" s="190"/>
      <c r="I95" s="565"/>
      <c r="J95" s="565"/>
    </row>
    <row r="96" spans="1:10">
      <c r="A96" s="190"/>
      <c r="B96" s="190"/>
      <c r="D96" s="190"/>
      <c r="E96" s="190"/>
      <c r="I96" s="565"/>
      <c r="J96" s="565"/>
    </row>
    <row r="97" spans="1:10">
      <c r="A97" s="190"/>
      <c r="B97" s="190"/>
      <c r="D97" s="190"/>
      <c r="E97" s="190"/>
      <c r="I97" s="565"/>
      <c r="J97" s="565"/>
    </row>
    <row r="105" spans="1:10" s="201" customFormat="1">
      <c r="A105" s="275"/>
      <c r="B105" s="536"/>
      <c r="C105" s="536"/>
      <c r="D105" s="536"/>
      <c r="E105" s="536"/>
      <c r="F105" s="536"/>
      <c r="G105" s="536"/>
      <c r="H105" s="536"/>
    </row>
    <row r="106" spans="1:10" s="201" customFormat="1">
      <c r="A106" s="275"/>
      <c r="B106" s="536"/>
      <c r="C106" s="536" t="s">
        <v>268</v>
      </c>
      <c r="D106" s="536"/>
      <c r="E106" s="536"/>
      <c r="F106" s="536"/>
      <c r="G106" s="536"/>
      <c r="H106" s="536"/>
    </row>
    <row r="107" spans="1:10" s="201" customFormat="1"/>
    <row r="108" spans="1:10" s="201" customFormat="1"/>
    <row r="109" spans="1:10" s="201" customFormat="1"/>
    <row r="110" spans="1:10" s="201" customFormat="1"/>
    <row r="111" spans="1:10" s="201" customFormat="1"/>
    <row r="112" spans="1:10" s="201" customFormat="1"/>
    <row r="113" s="201" customFormat="1"/>
    <row r="114" s="201" customFormat="1"/>
    <row r="115" s="201" customFormat="1"/>
    <row r="116" s="201" customFormat="1"/>
    <row r="117" s="201" customFormat="1"/>
    <row r="118" s="201" customFormat="1"/>
    <row r="119" s="201" customFormat="1"/>
  </sheetData>
  <mergeCells count="21">
    <mergeCell ref="C39:D39"/>
    <mergeCell ref="C40:D40"/>
    <mergeCell ref="C34:D34"/>
    <mergeCell ref="C35:D35"/>
    <mergeCell ref="C36:D36"/>
    <mergeCell ref="C37:D37"/>
    <mergeCell ref="C38:D38"/>
    <mergeCell ref="B7:H12"/>
    <mergeCell ref="B14:H17"/>
    <mergeCell ref="B24:H27"/>
    <mergeCell ref="B29:H33"/>
    <mergeCell ref="B19:H22"/>
    <mergeCell ref="B64:H65"/>
    <mergeCell ref="B68:H70"/>
    <mergeCell ref="B72:H74"/>
    <mergeCell ref="B75:H77"/>
    <mergeCell ref="C41:D41"/>
    <mergeCell ref="C42:D42"/>
    <mergeCell ref="B44:H45"/>
    <mergeCell ref="B51:H58"/>
    <mergeCell ref="B60:H63"/>
  </mergeCells>
  <phoneticPr fontId="68" type="noConversion"/>
  <printOptions horizontalCentered="1"/>
  <pageMargins left="0.75" right="0.5" top="0.5" bottom="0.25" header="0.17" footer="0.23"/>
  <pageSetup paperSize="9" fitToWidth="10" fitToHeight="10" orientation="portrait" r:id="rId1"/>
  <headerFooter alignWithMargins="0">
    <oddFooter>&amp;C7 of 11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N98"/>
  <sheetViews>
    <sheetView view="pageBreakPreview" topLeftCell="M73" zoomScale="115" zoomScaleSheetLayoutView="115" workbookViewId="0">
      <selection activeCell="O52" sqref="O1:AA1048576"/>
    </sheetView>
  </sheetViews>
  <sheetFormatPr defaultColWidth="8" defaultRowHeight="12"/>
  <cols>
    <col min="1" max="2" width="3.625" style="565" customWidth="1"/>
    <col min="3" max="3" width="21.75" style="565" customWidth="1"/>
    <col min="4" max="4" width="8.625" style="565" bestFit="1" customWidth="1"/>
    <col min="5" max="5" width="7.375" style="565" customWidth="1"/>
    <col min="6" max="6" width="6.125" style="565" customWidth="1"/>
    <col min="7" max="7" width="6.625" style="565" customWidth="1"/>
    <col min="8" max="8" width="8.625" style="565" bestFit="1" customWidth="1"/>
    <col min="9" max="9" width="10.5" style="565" customWidth="1"/>
    <col min="10" max="10" width="7.875" style="565" bestFit="1" customWidth="1"/>
    <col min="11" max="11" width="7.75" style="565" customWidth="1"/>
    <col min="12" max="12" width="9.375" style="565" customWidth="1"/>
    <col min="13" max="13" width="0.25" style="565" customWidth="1"/>
    <col min="14" max="14" width="9.5" style="565" customWidth="1"/>
    <col min="15" max="240" width="8" style="565"/>
    <col min="241" max="241" width="3.5" style="565" bestFit="1" customWidth="1"/>
    <col min="242" max="242" width="20.375" style="565" customWidth="1"/>
    <col min="243" max="243" width="7.25" style="565" bestFit="1" customWidth="1"/>
    <col min="244" max="244" width="6.5" style="565" bestFit="1" customWidth="1"/>
    <col min="245" max="245" width="7.75" style="565" customWidth="1"/>
    <col min="246" max="246" width="8.125" style="565" bestFit="1" customWidth="1"/>
    <col min="247" max="247" width="8" style="565" customWidth="1"/>
    <col min="248" max="248" width="8.375" style="565" bestFit="1" customWidth="1"/>
    <col min="249" max="249" width="9.625" style="565" bestFit="1" customWidth="1"/>
    <col min="250" max="250" width="7.5" style="565" customWidth="1"/>
    <col min="251" max="251" width="6.25" style="565" customWidth="1"/>
    <col min="252" max="252" width="0.5" style="565" customWidth="1"/>
    <col min="253" max="254" width="5.125" style="565" customWidth="1"/>
    <col min="255" max="255" width="8.25" style="565" bestFit="1" customWidth="1"/>
    <col min="256" max="256" width="9.625" style="565" bestFit="1" customWidth="1"/>
    <col min="257" max="257" width="8.75" style="565" bestFit="1" customWidth="1"/>
    <col min="258" max="258" width="8" style="565"/>
    <col min="259" max="259" width="8.75" style="565" bestFit="1" customWidth="1"/>
    <col min="260" max="496" width="8" style="565"/>
    <col min="497" max="497" width="3.5" style="565" bestFit="1" customWidth="1"/>
    <col min="498" max="498" width="20.375" style="565" customWidth="1"/>
    <col min="499" max="499" width="7.25" style="565" bestFit="1" customWidth="1"/>
    <col min="500" max="500" width="6.5" style="565" bestFit="1" customWidth="1"/>
    <col min="501" max="501" width="7.75" style="565" customWidth="1"/>
    <col min="502" max="502" width="8.125" style="565" bestFit="1" customWidth="1"/>
    <col min="503" max="503" width="8" style="565" customWidth="1"/>
    <col min="504" max="504" width="8.375" style="565" bestFit="1" customWidth="1"/>
    <col min="505" max="505" width="9.625" style="565" bestFit="1" customWidth="1"/>
    <col min="506" max="506" width="7.5" style="565" customWidth="1"/>
    <col min="507" max="507" width="6.25" style="565" customWidth="1"/>
    <col min="508" max="508" width="0.5" style="565" customWidth="1"/>
    <col min="509" max="510" width="5.125" style="565" customWidth="1"/>
    <col min="511" max="511" width="8.25" style="565" bestFit="1" customWidth="1"/>
    <col min="512" max="512" width="9.625" style="565" bestFit="1" customWidth="1"/>
    <col min="513" max="513" width="8.75" style="565" bestFit="1" customWidth="1"/>
    <col min="514" max="514" width="8" style="565"/>
    <col min="515" max="515" width="8.75" style="565" bestFit="1" customWidth="1"/>
    <col min="516" max="752" width="8" style="565"/>
    <col min="753" max="753" width="3.5" style="565" bestFit="1" customWidth="1"/>
    <col min="754" max="754" width="20.375" style="565" customWidth="1"/>
    <col min="755" max="755" width="7.25" style="565" bestFit="1" customWidth="1"/>
    <col min="756" max="756" width="6.5" style="565" bestFit="1" customWidth="1"/>
    <col min="757" max="757" width="7.75" style="565" customWidth="1"/>
    <col min="758" max="758" width="8.125" style="565" bestFit="1" customWidth="1"/>
    <col min="759" max="759" width="8" style="565" customWidth="1"/>
    <col min="760" max="760" width="8.375" style="565" bestFit="1" customWidth="1"/>
    <col min="761" max="761" width="9.625" style="565" bestFit="1" customWidth="1"/>
    <col min="762" max="762" width="7.5" style="565" customWidth="1"/>
    <col min="763" max="763" width="6.25" style="565" customWidth="1"/>
    <col min="764" max="764" width="0.5" style="565" customWidth="1"/>
    <col min="765" max="766" width="5.125" style="565" customWidth="1"/>
    <col min="767" max="767" width="8.25" style="565" bestFit="1" customWidth="1"/>
    <col min="768" max="768" width="9.625" style="565" bestFit="1" customWidth="1"/>
    <col min="769" max="769" width="8.75" style="565" bestFit="1" customWidth="1"/>
    <col min="770" max="770" width="8" style="565"/>
    <col min="771" max="771" width="8.75" style="565" bestFit="1" customWidth="1"/>
    <col min="772" max="1008" width="8" style="565"/>
    <col min="1009" max="1009" width="3.5" style="565" bestFit="1" customWidth="1"/>
    <col min="1010" max="1010" width="20.375" style="565" customWidth="1"/>
    <col min="1011" max="1011" width="7.25" style="565" bestFit="1" customWidth="1"/>
    <col min="1012" max="1012" width="6.5" style="565" bestFit="1" customWidth="1"/>
    <col min="1013" max="1013" width="7.75" style="565" customWidth="1"/>
    <col min="1014" max="1014" width="8.125" style="565" bestFit="1" customWidth="1"/>
    <col min="1015" max="1015" width="8" style="565" customWidth="1"/>
    <col min="1016" max="1016" width="8.375" style="565" bestFit="1" customWidth="1"/>
    <col min="1017" max="1017" width="9.625" style="565" bestFit="1" customWidth="1"/>
    <col min="1018" max="1018" width="7.5" style="565" customWidth="1"/>
    <col min="1019" max="1019" width="6.25" style="565" customWidth="1"/>
    <col min="1020" max="1020" width="0.5" style="565" customWidth="1"/>
    <col min="1021" max="1022" width="5.125" style="565" customWidth="1"/>
    <col min="1023" max="1023" width="8.25" style="565" bestFit="1" customWidth="1"/>
    <col min="1024" max="1024" width="9.625" style="565" bestFit="1" customWidth="1"/>
    <col min="1025" max="1025" width="8.75" style="565" bestFit="1" customWidth="1"/>
    <col min="1026" max="1026" width="8" style="565"/>
    <col min="1027" max="1027" width="8.75" style="565" bestFit="1" customWidth="1"/>
    <col min="1028" max="1264" width="8" style="565"/>
    <col min="1265" max="1265" width="3.5" style="565" bestFit="1" customWidth="1"/>
    <col min="1266" max="1266" width="20.375" style="565" customWidth="1"/>
    <col min="1267" max="1267" width="7.25" style="565" bestFit="1" customWidth="1"/>
    <col min="1268" max="1268" width="6.5" style="565" bestFit="1" customWidth="1"/>
    <col min="1269" max="1269" width="7.75" style="565" customWidth="1"/>
    <col min="1270" max="1270" width="8.125" style="565" bestFit="1" customWidth="1"/>
    <col min="1271" max="1271" width="8" style="565" customWidth="1"/>
    <col min="1272" max="1272" width="8.375" style="565" bestFit="1" customWidth="1"/>
    <col min="1273" max="1273" width="9.625" style="565" bestFit="1" customWidth="1"/>
    <col min="1274" max="1274" width="7.5" style="565" customWidth="1"/>
    <col min="1275" max="1275" width="6.25" style="565" customWidth="1"/>
    <col min="1276" max="1276" width="0.5" style="565" customWidth="1"/>
    <col min="1277" max="1278" width="5.125" style="565" customWidth="1"/>
    <col min="1279" max="1279" width="8.25" style="565" bestFit="1" customWidth="1"/>
    <col min="1280" max="1280" width="9.625" style="565" bestFit="1" customWidth="1"/>
    <col min="1281" max="1281" width="8.75" style="565" bestFit="1" customWidth="1"/>
    <col min="1282" max="1282" width="8" style="565"/>
    <col min="1283" max="1283" width="8.75" style="565" bestFit="1" customWidth="1"/>
    <col min="1284" max="1520" width="8" style="565"/>
    <col min="1521" max="1521" width="3.5" style="565" bestFit="1" customWidth="1"/>
    <col min="1522" max="1522" width="20.375" style="565" customWidth="1"/>
    <col min="1523" max="1523" width="7.25" style="565" bestFit="1" customWidth="1"/>
    <col min="1524" max="1524" width="6.5" style="565" bestFit="1" customWidth="1"/>
    <col min="1525" max="1525" width="7.75" style="565" customWidth="1"/>
    <col min="1526" max="1526" width="8.125" style="565" bestFit="1" customWidth="1"/>
    <col min="1527" max="1527" width="8" style="565" customWidth="1"/>
    <col min="1528" max="1528" width="8.375" style="565" bestFit="1" customWidth="1"/>
    <col min="1529" max="1529" width="9.625" style="565" bestFit="1" customWidth="1"/>
    <col min="1530" max="1530" width="7.5" style="565" customWidth="1"/>
    <col min="1531" max="1531" width="6.25" style="565" customWidth="1"/>
    <col min="1532" max="1532" width="0.5" style="565" customWidth="1"/>
    <col min="1533" max="1534" width="5.125" style="565" customWidth="1"/>
    <col min="1535" max="1535" width="8.25" style="565" bestFit="1" customWidth="1"/>
    <col min="1536" max="1536" width="9.625" style="565" bestFit="1" customWidth="1"/>
    <col min="1537" max="1537" width="8.75" style="565" bestFit="1" customWidth="1"/>
    <col min="1538" max="1538" width="8" style="565"/>
    <col min="1539" max="1539" width="8.75" style="565" bestFit="1" customWidth="1"/>
    <col min="1540" max="1776" width="8" style="565"/>
    <col min="1777" max="1777" width="3.5" style="565" bestFit="1" customWidth="1"/>
    <col min="1778" max="1778" width="20.375" style="565" customWidth="1"/>
    <col min="1779" max="1779" width="7.25" style="565" bestFit="1" customWidth="1"/>
    <col min="1780" max="1780" width="6.5" style="565" bestFit="1" customWidth="1"/>
    <col min="1781" max="1781" width="7.75" style="565" customWidth="1"/>
    <col min="1782" max="1782" width="8.125" style="565" bestFit="1" customWidth="1"/>
    <col min="1783" max="1783" width="8" style="565" customWidth="1"/>
    <col min="1784" max="1784" width="8.375" style="565" bestFit="1" customWidth="1"/>
    <col min="1785" max="1785" width="9.625" style="565" bestFit="1" customWidth="1"/>
    <col min="1786" max="1786" width="7.5" style="565" customWidth="1"/>
    <col min="1787" max="1787" width="6.25" style="565" customWidth="1"/>
    <col min="1788" max="1788" width="0.5" style="565" customWidth="1"/>
    <col min="1789" max="1790" width="5.125" style="565" customWidth="1"/>
    <col min="1791" max="1791" width="8.25" style="565" bestFit="1" customWidth="1"/>
    <col min="1792" max="1792" width="9.625" style="565" bestFit="1" customWidth="1"/>
    <col min="1793" max="1793" width="8.75" style="565" bestFit="1" customWidth="1"/>
    <col min="1794" max="1794" width="8" style="565"/>
    <col min="1795" max="1795" width="8.75" style="565" bestFit="1" customWidth="1"/>
    <col min="1796" max="2032" width="8" style="565"/>
    <col min="2033" max="2033" width="3.5" style="565" bestFit="1" customWidth="1"/>
    <col min="2034" max="2034" width="20.375" style="565" customWidth="1"/>
    <col min="2035" max="2035" width="7.25" style="565" bestFit="1" customWidth="1"/>
    <col min="2036" max="2036" width="6.5" style="565" bestFit="1" customWidth="1"/>
    <col min="2037" max="2037" width="7.75" style="565" customWidth="1"/>
    <col min="2038" max="2038" width="8.125" style="565" bestFit="1" customWidth="1"/>
    <col min="2039" max="2039" width="8" style="565" customWidth="1"/>
    <col min="2040" max="2040" width="8.375" style="565" bestFit="1" customWidth="1"/>
    <col min="2041" max="2041" width="9.625" style="565" bestFit="1" customWidth="1"/>
    <col min="2042" max="2042" width="7.5" style="565" customWidth="1"/>
    <col min="2043" max="2043" width="6.25" style="565" customWidth="1"/>
    <col min="2044" max="2044" width="0.5" style="565" customWidth="1"/>
    <col min="2045" max="2046" width="5.125" style="565" customWidth="1"/>
    <col min="2047" max="2047" width="8.25" style="565" bestFit="1" customWidth="1"/>
    <col min="2048" max="2048" width="9.625" style="565" bestFit="1" customWidth="1"/>
    <col min="2049" max="2049" width="8.75" style="565" bestFit="1" customWidth="1"/>
    <col min="2050" max="2050" width="8" style="565"/>
    <col min="2051" max="2051" width="8.75" style="565" bestFit="1" customWidth="1"/>
    <col min="2052" max="2288" width="8" style="565"/>
    <col min="2289" max="2289" width="3.5" style="565" bestFit="1" customWidth="1"/>
    <col min="2290" max="2290" width="20.375" style="565" customWidth="1"/>
    <col min="2291" max="2291" width="7.25" style="565" bestFit="1" customWidth="1"/>
    <col min="2292" max="2292" width="6.5" style="565" bestFit="1" customWidth="1"/>
    <col min="2293" max="2293" width="7.75" style="565" customWidth="1"/>
    <col min="2294" max="2294" width="8.125" style="565" bestFit="1" customWidth="1"/>
    <col min="2295" max="2295" width="8" style="565" customWidth="1"/>
    <col min="2296" max="2296" width="8.375" style="565" bestFit="1" customWidth="1"/>
    <col min="2297" max="2297" width="9.625" style="565" bestFit="1" customWidth="1"/>
    <col min="2298" max="2298" width="7.5" style="565" customWidth="1"/>
    <col min="2299" max="2299" width="6.25" style="565" customWidth="1"/>
    <col min="2300" max="2300" width="0.5" style="565" customWidth="1"/>
    <col min="2301" max="2302" width="5.125" style="565" customWidth="1"/>
    <col min="2303" max="2303" width="8.25" style="565" bestFit="1" customWidth="1"/>
    <col min="2304" max="2304" width="9.625" style="565" bestFit="1" customWidth="1"/>
    <col min="2305" max="2305" width="8.75" style="565" bestFit="1" customWidth="1"/>
    <col min="2306" max="2306" width="8" style="565"/>
    <col min="2307" max="2307" width="8.75" style="565" bestFit="1" customWidth="1"/>
    <col min="2308" max="2544" width="8" style="565"/>
    <col min="2545" max="2545" width="3.5" style="565" bestFit="1" customWidth="1"/>
    <col min="2546" max="2546" width="20.375" style="565" customWidth="1"/>
    <col min="2547" max="2547" width="7.25" style="565" bestFit="1" customWidth="1"/>
    <col min="2548" max="2548" width="6.5" style="565" bestFit="1" customWidth="1"/>
    <col min="2549" max="2549" width="7.75" style="565" customWidth="1"/>
    <col min="2550" max="2550" width="8.125" style="565" bestFit="1" customWidth="1"/>
    <col min="2551" max="2551" width="8" style="565" customWidth="1"/>
    <col min="2552" max="2552" width="8.375" style="565" bestFit="1" customWidth="1"/>
    <col min="2553" max="2553" width="9.625" style="565" bestFit="1" customWidth="1"/>
    <col min="2554" max="2554" width="7.5" style="565" customWidth="1"/>
    <col min="2555" max="2555" width="6.25" style="565" customWidth="1"/>
    <col min="2556" max="2556" width="0.5" style="565" customWidth="1"/>
    <col min="2557" max="2558" width="5.125" style="565" customWidth="1"/>
    <col min="2559" max="2559" width="8.25" style="565" bestFit="1" customWidth="1"/>
    <col min="2560" max="2560" width="9.625" style="565" bestFit="1" customWidth="1"/>
    <col min="2561" max="2561" width="8.75" style="565" bestFit="1" customWidth="1"/>
    <col min="2562" max="2562" width="8" style="565"/>
    <col min="2563" max="2563" width="8.75" style="565" bestFit="1" customWidth="1"/>
    <col min="2564" max="2800" width="8" style="565"/>
    <col min="2801" max="2801" width="3.5" style="565" bestFit="1" customWidth="1"/>
    <col min="2802" max="2802" width="20.375" style="565" customWidth="1"/>
    <col min="2803" max="2803" width="7.25" style="565" bestFit="1" customWidth="1"/>
    <col min="2804" max="2804" width="6.5" style="565" bestFit="1" customWidth="1"/>
    <col min="2805" max="2805" width="7.75" style="565" customWidth="1"/>
    <col min="2806" max="2806" width="8.125" style="565" bestFit="1" customWidth="1"/>
    <col min="2807" max="2807" width="8" style="565" customWidth="1"/>
    <col min="2808" max="2808" width="8.375" style="565" bestFit="1" customWidth="1"/>
    <col min="2809" max="2809" width="9.625" style="565" bestFit="1" customWidth="1"/>
    <col min="2810" max="2810" width="7.5" style="565" customWidth="1"/>
    <col min="2811" max="2811" width="6.25" style="565" customWidth="1"/>
    <col min="2812" max="2812" width="0.5" style="565" customWidth="1"/>
    <col min="2813" max="2814" width="5.125" style="565" customWidth="1"/>
    <col min="2815" max="2815" width="8.25" style="565" bestFit="1" customWidth="1"/>
    <col min="2816" max="2816" width="9.625" style="565" bestFit="1" customWidth="1"/>
    <col min="2817" max="2817" width="8.75" style="565" bestFit="1" customWidth="1"/>
    <col min="2818" max="2818" width="8" style="565"/>
    <col min="2819" max="2819" width="8.75" style="565" bestFit="1" customWidth="1"/>
    <col min="2820" max="3056" width="8" style="565"/>
    <col min="3057" max="3057" width="3.5" style="565" bestFit="1" customWidth="1"/>
    <col min="3058" max="3058" width="20.375" style="565" customWidth="1"/>
    <col min="3059" max="3059" width="7.25" style="565" bestFit="1" customWidth="1"/>
    <col min="3060" max="3060" width="6.5" style="565" bestFit="1" customWidth="1"/>
    <col min="3061" max="3061" width="7.75" style="565" customWidth="1"/>
    <col min="3062" max="3062" width="8.125" style="565" bestFit="1" customWidth="1"/>
    <col min="3063" max="3063" width="8" style="565" customWidth="1"/>
    <col min="3064" max="3064" width="8.375" style="565" bestFit="1" customWidth="1"/>
    <col min="3065" max="3065" width="9.625" style="565" bestFit="1" customWidth="1"/>
    <col min="3066" max="3066" width="7.5" style="565" customWidth="1"/>
    <col min="3067" max="3067" width="6.25" style="565" customWidth="1"/>
    <col min="3068" max="3068" width="0.5" style="565" customWidth="1"/>
    <col min="3069" max="3070" width="5.125" style="565" customWidth="1"/>
    <col min="3071" max="3071" width="8.25" style="565" bestFit="1" customWidth="1"/>
    <col min="3072" max="3072" width="9.625" style="565" bestFit="1" customWidth="1"/>
    <col min="3073" max="3073" width="8.75" style="565" bestFit="1" customWidth="1"/>
    <col min="3074" max="3074" width="8" style="565"/>
    <col min="3075" max="3075" width="8.75" style="565" bestFit="1" customWidth="1"/>
    <col min="3076" max="3312" width="8" style="565"/>
    <col min="3313" max="3313" width="3.5" style="565" bestFit="1" customWidth="1"/>
    <col min="3314" max="3314" width="20.375" style="565" customWidth="1"/>
    <col min="3315" max="3315" width="7.25" style="565" bestFit="1" customWidth="1"/>
    <col min="3316" max="3316" width="6.5" style="565" bestFit="1" customWidth="1"/>
    <col min="3317" max="3317" width="7.75" style="565" customWidth="1"/>
    <col min="3318" max="3318" width="8.125" style="565" bestFit="1" customWidth="1"/>
    <col min="3319" max="3319" width="8" style="565" customWidth="1"/>
    <col min="3320" max="3320" width="8.375" style="565" bestFit="1" customWidth="1"/>
    <col min="3321" max="3321" width="9.625" style="565" bestFit="1" customWidth="1"/>
    <col min="3322" max="3322" width="7.5" style="565" customWidth="1"/>
    <col min="3323" max="3323" width="6.25" style="565" customWidth="1"/>
    <col min="3324" max="3324" width="0.5" style="565" customWidth="1"/>
    <col min="3325" max="3326" width="5.125" style="565" customWidth="1"/>
    <col min="3327" max="3327" width="8.25" style="565" bestFit="1" customWidth="1"/>
    <col min="3328" max="3328" width="9.625" style="565" bestFit="1" customWidth="1"/>
    <col min="3329" max="3329" width="8.75" style="565" bestFit="1" customWidth="1"/>
    <col min="3330" max="3330" width="8" style="565"/>
    <col min="3331" max="3331" width="8.75" style="565" bestFit="1" customWidth="1"/>
    <col min="3332" max="3568" width="8" style="565"/>
    <col min="3569" max="3569" width="3.5" style="565" bestFit="1" customWidth="1"/>
    <col min="3570" max="3570" width="20.375" style="565" customWidth="1"/>
    <col min="3571" max="3571" width="7.25" style="565" bestFit="1" customWidth="1"/>
    <col min="3572" max="3572" width="6.5" style="565" bestFit="1" customWidth="1"/>
    <col min="3573" max="3573" width="7.75" style="565" customWidth="1"/>
    <col min="3574" max="3574" width="8.125" style="565" bestFit="1" customWidth="1"/>
    <col min="3575" max="3575" width="8" style="565" customWidth="1"/>
    <col min="3576" max="3576" width="8.375" style="565" bestFit="1" customWidth="1"/>
    <col min="3577" max="3577" width="9.625" style="565" bestFit="1" customWidth="1"/>
    <col min="3578" max="3578" width="7.5" style="565" customWidth="1"/>
    <col min="3579" max="3579" width="6.25" style="565" customWidth="1"/>
    <col min="3580" max="3580" width="0.5" style="565" customWidth="1"/>
    <col min="3581" max="3582" width="5.125" style="565" customWidth="1"/>
    <col min="3583" max="3583" width="8.25" style="565" bestFit="1" customWidth="1"/>
    <col min="3584" max="3584" width="9.625" style="565" bestFit="1" customWidth="1"/>
    <col min="3585" max="3585" width="8.75" style="565" bestFit="1" customWidth="1"/>
    <col min="3586" max="3586" width="8" style="565"/>
    <col min="3587" max="3587" width="8.75" style="565" bestFit="1" customWidth="1"/>
    <col min="3588" max="3824" width="8" style="565"/>
    <col min="3825" max="3825" width="3.5" style="565" bestFit="1" customWidth="1"/>
    <col min="3826" max="3826" width="20.375" style="565" customWidth="1"/>
    <col min="3827" max="3827" width="7.25" style="565" bestFit="1" customWidth="1"/>
    <col min="3828" max="3828" width="6.5" style="565" bestFit="1" customWidth="1"/>
    <col min="3829" max="3829" width="7.75" style="565" customWidth="1"/>
    <col min="3830" max="3830" width="8.125" style="565" bestFit="1" customWidth="1"/>
    <col min="3831" max="3831" width="8" style="565" customWidth="1"/>
    <col min="3832" max="3832" width="8.375" style="565" bestFit="1" customWidth="1"/>
    <col min="3833" max="3833" width="9.625" style="565" bestFit="1" customWidth="1"/>
    <col min="3834" max="3834" width="7.5" style="565" customWidth="1"/>
    <col min="3835" max="3835" width="6.25" style="565" customWidth="1"/>
    <col min="3836" max="3836" width="0.5" style="565" customWidth="1"/>
    <col min="3837" max="3838" width="5.125" style="565" customWidth="1"/>
    <col min="3839" max="3839" width="8.25" style="565" bestFit="1" customWidth="1"/>
    <col min="3840" max="3840" width="9.625" style="565" bestFit="1" customWidth="1"/>
    <col min="3841" max="3841" width="8.75" style="565" bestFit="1" customWidth="1"/>
    <col min="3842" max="3842" width="8" style="565"/>
    <col min="3843" max="3843" width="8.75" style="565" bestFit="1" customWidth="1"/>
    <col min="3844" max="4080" width="8" style="565"/>
    <col min="4081" max="4081" width="3.5" style="565" bestFit="1" customWidth="1"/>
    <col min="4082" max="4082" width="20.375" style="565" customWidth="1"/>
    <col min="4083" max="4083" width="7.25" style="565" bestFit="1" customWidth="1"/>
    <col min="4084" max="4084" width="6.5" style="565" bestFit="1" customWidth="1"/>
    <col min="4085" max="4085" width="7.75" style="565" customWidth="1"/>
    <col min="4086" max="4086" width="8.125" style="565" bestFit="1" customWidth="1"/>
    <col min="4087" max="4087" width="8" style="565" customWidth="1"/>
    <col min="4088" max="4088" width="8.375" style="565" bestFit="1" customWidth="1"/>
    <col min="4089" max="4089" width="9.625" style="565" bestFit="1" customWidth="1"/>
    <col min="4090" max="4090" width="7.5" style="565" customWidth="1"/>
    <col min="4091" max="4091" width="6.25" style="565" customWidth="1"/>
    <col min="4092" max="4092" width="0.5" style="565" customWidth="1"/>
    <col min="4093" max="4094" width="5.125" style="565" customWidth="1"/>
    <col min="4095" max="4095" width="8.25" style="565" bestFit="1" customWidth="1"/>
    <col min="4096" max="4096" width="9.625" style="565" bestFit="1" customWidth="1"/>
    <col min="4097" max="4097" width="8.75" style="565" bestFit="1" customWidth="1"/>
    <col min="4098" max="4098" width="8" style="565"/>
    <col min="4099" max="4099" width="8.75" style="565" bestFit="1" customWidth="1"/>
    <col min="4100" max="4336" width="8" style="565"/>
    <col min="4337" max="4337" width="3.5" style="565" bestFit="1" customWidth="1"/>
    <col min="4338" max="4338" width="20.375" style="565" customWidth="1"/>
    <col min="4339" max="4339" width="7.25" style="565" bestFit="1" customWidth="1"/>
    <col min="4340" max="4340" width="6.5" style="565" bestFit="1" customWidth="1"/>
    <col min="4341" max="4341" width="7.75" style="565" customWidth="1"/>
    <col min="4342" max="4342" width="8.125" style="565" bestFit="1" customWidth="1"/>
    <col min="4343" max="4343" width="8" style="565" customWidth="1"/>
    <col min="4344" max="4344" width="8.375" style="565" bestFit="1" customWidth="1"/>
    <col min="4345" max="4345" width="9.625" style="565" bestFit="1" customWidth="1"/>
    <col min="4346" max="4346" width="7.5" style="565" customWidth="1"/>
    <col min="4347" max="4347" width="6.25" style="565" customWidth="1"/>
    <col min="4348" max="4348" width="0.5" style="565" customWidth="1"/>
    <col min="4349" max="4350" width="5.125" style="565" customWidth="1"/>
    <col min="4351" max="4351" width="8.25" style="565" bestFit="1" customWidth="1"/>
    <col min="4352" max="4352" width="9.625" style="565" bestFit="1" customWidth="1"/>
    <col min="4353" max="4353" width="8.75" style="565" bestFit="1" customWidth="1"/>
    <col min="4354" max="4354" width="8" style="565"/>
    <col min="4355" max="4355" width="8.75" style="565" bestFit="1" customWidth="1"/>
    <col min="4356" max="4592" width="8" style="565"/>
    <col min="4593" max="4593" width="3.5" style="565" bestFit="1" customWidth="1"/>
    <col min="4594" max="4594" width="20.375" style="565" customWidth="1"/>
    <col min="4595" max="4595" width="7.25" style="565" bestFit="1" customWidth="1"/>
    <col min="4596" max="4596" width="6.5" style="565" bestFit="1" customWidth="1"/>
    <col min="4597" max="4597" width="7.75" style="565" customWidth="1"/>
    <col min="4598" max="4598" width="8.125" style="565" bestFit="1" customWidth="1"/>
    <col min="4599" max="4599" width="8" style="565" customWidth="1"/>
    <col min="4600" max="4600" width="8.375" style="565" bestFit="1" customWidth="1"/>
    <col min="4601" max="4601" width="9.625" style="565" bestFit="1" customWidth="1"/>
    <col min="4602" max="4602" width="7.5" style="565" customWidth="1"/>
    <col min="4603" max="4603" width="6.25" style="565" customWidth="1"/>
    <col min="4604" max="4604" width="0.5" style="565" customWidth="1"/>
    <col min="4605" max="4606" width="5.125" style="565" customWidth="1"/>
    <col min="4607" max="4607" width="8.25" style="565" bestFit="1" customWidth="1"/>
    <col min="4608" max="4608" width="9.625" style="565" bestFit="1" customWidth="1"/>
    <col min="4609" max="4609" width="8.75" style="565" bestFit="1" customWidth="1"/>
    <col min="4610" max="4610" width="8" style="565"/>
    <col min="4611" max="4611" width="8.75" style="565" bestFit="1" customWidth="1"/>
    <col min="4612" max="4848" width="8" style="565"/>
    <col min="4849" max="4849" width="3.5" style="565" bestFit="1" customWidth="1"/>
    <col min="4850" max="4850" width="20.375" style="565" customWidth="1"/>
    <col min="4851" max="4851" width="7.25" style="565" bestFit="1" customWidth="1"/>
    <col min="4852" max="4852" width="6.5" style="565" bestFit="1" customWidth="1"/>
    <col min="4853" max="4853" width="7.75" style="565" customWidth="1"/>
    <col min="4854" max="4854" width="8.125" style="565" bestFit="1" customWidth="1"/>
    <col min="4855" max="4855" width="8" style="565" customWidth="1"/>
    <col min="4856" max="4856" width="8.375" style="565" bestFit="1" customWidth="1"/>
    <col min="4857" max="4857" width="9.625" style="565" bestFit="1" customWidth="1"/>
    <col min="4858" max="4858" width="7.5" style="565" customWidth="1"/>
    <col min="4859" max="4859" width="6.25" style="565" customWidth="1"/>
    <col min="4860" max="4860" width="0.5" style="565" customWidth="1"/>
    <col min="4861" max="4862" width="5.125" style="565" customWidth="1"/>
    <col min="4863" max="4863" width="8.25" style="565" bestFit="1" customWidth="1"/>
    <col min="4864" max="4864" width="9.625" style="565" bestFit="1" customWidth="1"/>
    <col min="4865" max="4865" width="8.75" style="565" bestFit="1" customWidth="1"/>
    <col min="4866" max="4866" width="8" style="565"/>
    <col min="4867" max="4867" width="8.75" style="565" bestFit="1" customWidth="1"/>
    <col min="4868" max="5104" width="8" style="565"/>
    <col min="5105" max="5105" width="3.5" style="565" bestFit="1" customWidth="1"/>
    <col min="5106" max="5106" width="20.375" style="565" customWidth="1"/>
    <col min="5107" max="5107" width="7.25" style="565" bestFit="1" customWidth="1"/>
    <col min="5108" max="5108" width="6.5" style="565" bestFit="1" customWidth="1"/>
    <col min="5109" max="5109" width="7.75" style="565" customWidth="1"/>
    <col min="5110" max="5110" width="8.125" style="565" bestFit="1" customWidth="1"/>
    <col min="5111" max="5111" width="8" style="565" customWidth="1"/>
    <col min="5112" max="5112" width="8.375" style="565" bestFit="1" customWidth="1"/>
    <col min="5113" max="5113" width="9.625" style="565" bestFit="1" customWidth="1"/>
    <col min="5114" max="5114" width="7.5" style="565" customWidth="1"/>
    <col min="5115" max="5115" width="6.25" style="565" customWidth="1"/>
    <col min="5116" max="5116" width="0.5" style="565" customWidth="1"/>
    <col min="5117" max="5118" width="5.125" style="565" customWidth="1"/>
    <col min="5119" max="5119" width="8.25" style="565" bestFit="1" customWidth="1"/>
    <col min="5120" max="5120" width="9.625" style="565" bestFit="1" customWidth="1"/>
    <col min="5121" max="5121" width="8.75" style="565" bestFit="1" customWidth="1"/>
    <col min="5122" max="5122" width="8" style="565"/>
    <col min="5123" max="5123" width="8.75" style="565" bestFit="1" customWidth="1"/>
    <col min="5124" max="5360" width="8" style="565"/>
    <col min="5361" max="5361" width="3.5" style="565" bestFit="1" customWidth="1"/>
    <col min="5362" max="5362" width="20.375" style="565" customWidth="1"/>
    <col min="5363" max="5363" width="7.25" style="565" bestFit="1" customWidth="1"/>
    <col min="5364" max="5364" width="6.5" style="565" bestFit="1" customWidth="1"/>
    <col min="5365" max="5365" width="7.75" style="565" customWidth="1"/>
    <col min="5366" max="5366" width="8.125" style="565" bestFit="1" customWidth="1"/>
    <col min="5367" max="5367" width="8" style="565" customWidth="1"/>
    <col min="5368" max="5368" width="8.375" style="565" bestFit="1" customWidth="1"/>
    <col min="5369" max="5369" width="9.625" style="565" bestFit="1" customWidth="1"/>
    <col min="5370" max="5370" width="7.5" style="565" customWidth="1"/>
    <col min="5371" max="5371" width="6.25" style="565" customWidth="1"/>
    <col min="5372" max="5372" width="0.5" style="565" customWidth="1"/>
    <col min="5373" max="5374" width="5.125" style="565" customWidth="1"/>
    <col min="5375" max="5375" width="8.25" style="565" bestFit="1" customWidth="1"/>
    <col min="5376" max="5376" width="9.625" style="565" bestFit="1" customWidth="1"/>
    <col min="5377" max="5377" width="8.75" style="565" bestFit="1" customWidth="1"/>
    <col min="5378" max="5378" width="8" style="565"/>
    <col min="5379" max="5379" width="8.75" style="565" bestFit="1" customWidth="1"/>
    <col min="5380" max="5616" width="8" style="565"/>
    <col min="5617" max="5617" width="3.5" style="565" bestFit="1" customWidth="1"/>
    <col min="5618" max="5618" width="20.375" style="565" customWidth="1"/>
    <col min="5619" max="5619" width="7.25" style="565" bestFit="1" customWidth="1"/>
    <col min="5620" max="5620" width="6.5" style="565" bestFit="1" customWidth="1"/>
    <col min="5621" max="5621" width="7.75" style="565" customWidth="1"/>
    <col min="5622" max="5622" width="8.125" style="565" bestFit="1" customWidth="1"/>
    <col min="5623" max="5623" width="8" style="565" customWidth="1"/>
    <col min="5624" max="5624" width="8.375" style="565" bestFit="1" customWidth="1"/>
    <col min="5625" max="5625" width="9.625" style="565" bestFit="1" customWidth="1"/>
    <col min="5626" max="5626" width="7.5" style="565" customWidth="1"/>
    <col min="5627" max="5627" width="6.25" style="565" customWidth="1"/>
    <col min="5628" max="5628" width="0.5" style="565" customWidth="1"/>
    <col min="5629" max="5630" width="5.125" style="565" customWidth="1"/>
    <col min="5631" max="5631" width="8.25" style="565" bestFit="1" customWidth="1"/>
    <col min="5632" max="5632" width="9.625" style="565" bestFit="1" customWidth="1"/>
    <col min="5633" max="5633" width="8.75" style="565" bestFit="1" customWidth="1"/>
    <col min="5634" max="5634" width="8" style="565"/>
    <col min="5635" max="5635" width="8.75" style="565" bestFit="1" customWidth="1"/>
    <col min="5636" max="5872" width="8" style="565"/>
    <col min="5873" max="5873" width="3.5" style="565" bestFit="1" customWidth="1"/>
    <col min="5874" max="5874" width="20.375" style="565" customWidth="1"/>
    <col min="5875" max="5875" width="7.25" style="565" bestFit="1" customWidth="1"/>
    <col min="5876" max="5876" width="6.5" style="565" bestFit="1" customWidth="1"/>
    <col min="5877" max="5877" width="7.75" style="565" customWidth="1"/>
    <col min="5878" max="5878" width="8.125" style="565" bestFit="1" customWidth="1"/>
    <col min="5879" max="5879" width="8" style="565" customWidth="1"/>
    <col min="5880" max="5880" width="8.375" style="565" bestFit="1" customWidth="1"/>
    <col min="5881" max="5881" width="9.625" style="565" bestFit="1" customWidth="1"/>
    <col min="5882" max="5882" width="7.5" style="565" customWidth="1"/>
    <col min="5883" max="5883" width="6.25" style="565" customWidth="1"/>
    <col min="5884" max="5884" width="0.5" style="565" customWidth="1"/>
    <col min="5885" max="5886" width="5.125" style="565" customWidth="1"/>
    <col min="5887" max="5887" width="8.25" style="565" bestFit="1" customWidth="1"/>
    <col min="5888" max="5888" width="9.625" style="565" bestFit="1" customWidth="1"/>
    <col min="5889" max="5889" width="8.75" style="565" bestFit="1" customWidth="1"/>
    <col min="5890" max="5890" width="8" style="565"/>
    <col min="5891" max="5891" width="8.75" style="565" bestFit="1" customWidth="1"/>
    <col min="5892" max="6128" width="8" style="565"/>
    <col min="6129" max="6129" width="3.5" style="565" bestFit="1" customWidth="1"/>
    <col min="6130" max="6130" width="20.375" style="565" customWidth="1"/>
    <col min="6131" max="6131" width="7.25" style="565" bestFit="1" customWidth="1"/>
    <col min="6132" max="6132" width="6.5" style="565" bestFit="1" customWidth="1"/>
    <col min="6133" max="6133" width="7.75" style="565" customWidth="1"/>
    <col min="6134" max="6134" width="8.125" style="565" bestFit="1" customWidth="1"/>
    <col min="6135" max="6135" width="8" style="565" customWidth="1"/>
    <col min="6136" max="6136" width="8.375" style="565" bestFit="1" customWidth="1"/>
    <col min="6137" max="6137" width="9.625" style="565" bestFit="1" customWidth="1"/>
    <col min="6138" max="6138" width="7.5" style="565" customWidth="1"/>
    <col min="6139" max="6139" width="6.25" style="565" customWidth="1"/>
    <col min="6140" max="6140" width="0.5" style="565" customWidth="1"/>
    <col min="6141" max="6142" width="5.125" style="565" customWidth="1"/>
    <col min="6143" max="6143" width="8.25" style="565" bestFit="1" customWidth="1"/>
    <col min="6144" max="6144" width="9.625" style="565" bestFit="1" customWidth="1"/>
    <col min="6145" max="6145" width="8.75" style="565" bestFit="1" customWidth="1"/>
    <col min="6146" max="6146" width="8" style="565"/>
    <col min="6147" max="6147" width="8.75" style="565" bestFit="1" customWidth="1"/>
    <col min="6148" max="6384" width="8" style="565"/>
    <col min="6385" max="6385" width="3.5" style="565" bestFit="1" customWidth="1"/>
    <col min="6386" max="6386" width="20.375" style="565" customWidth="1"/>
    <col min="6387" max="6387" width="7.25" style="565" bestFit="1" customWidth="1"/>
    <col min="6388" max="6388" width="6.5" style="565" bestFit="1" customWidth="1"/>
    <col min="6389" max="6389" width="7.75" style="565" customWidth="1"/>
    <col min="6390" max="6390" width="8.125" style="565" bestFit="1" customWidth="1"/>
    <col min="6391" max="6391" width="8" style="565" customWidth="1"/>
    <col min="6392" max="6392" width="8.375" style="565" bestFit="1" customWidth="1"/>
    <col min="6393" max="6393" width="9.625" style="565" bestFit="1" customWidth="1"/>
    <col min="6394" max="6394" width="7.5" style="565" customWidth="1"/>
    <col min="6395" max="6395" width="6.25" style="565" customWidth="1"/>
    <col min="6396" max="6396" width="0.5" style="565" customWidth="1"/>
    <col min="6397" max="6398" width="5.125" style="565" customWidth="1"/>
    <col min="6399" max="6399" width="8.25" style="565" bestFit="1" customWidth="1"/>
    <col min="6400" max="6400" width="9.625" style="565" bestFit="1" customWidth="1"/>
    <col min="6401" max="6401" width="8.75" style="565" bestFit="1" customWidth="1"/>
    <col min="6402" max="6402" width="8" style="565"/>
    <col min="6403" max="6403" width="8.75" style="565" bestFit="1" customWidth="1"/>
    <col min="6404" max="6640" width="8" style="565"/>
    <col min="6641" max="6641" width="3.5" style="565" bestFit="1" customWidth="1"/>
    <col min="6642" max="6642" width="20.375" style="565" customWidth="1"/>
    <col min="6643" max="6643" width="7.25" style="565" bestFit="1" customWidth="1"/>
    <col min="6644" max="6644" width="6.5" style="565" bestFit="1" customWidth="1"/>
    <col min="6645" max="6645" width="7.75" style="565" customWidth="1"/>
    <col min="6646" max="6646" width="8.125" style="565" bestFit="1" customWidth="1"/>
    <col min="6647" max="6647" width="8" style="565" customWidth="1"/>
    <col min="6648" max="6648" width="8.375" style="565" bestFit="1" customWidth="1"/>
    <col min="6649" max="6649" width="9.625" style="565" bestFit="1" customWidth="1"/>
    <col min="6650" max="6650" width="7.5" style="565" customWidth="1"/>
    <col min="6651" max="6651" width="6.25" style="565" customWidth="1"/>
    <col min="6652" max="6652" width="0.5" style="565" customWidth="1"/>
    <col min="6653" max="6654" width="5.125" style="565" customWidth="1"/>
    <col min="6655" max="6655" width="8.25" style="565" bestFit="1" customWidth="1"/>
    <col min="6656" max="6656" width="9.625" style="565" bestFit="1" customWidth="1"/>
    <col min="6657" max="6657" width="8.75" style="565" bestFit="1" customWidth="1"/>
    <col min="6658" max="6658" width="8" style="565"/>
    <col min="6659" max="6659" width="8.75" style="565" bestFit="1" customWidth="1"/>
    <col min="6660" max="6896" width="8" style="565"/>
    <col min="6897" max="6897" width="3.5" style="565" bestFit="1" customWidth="1"/>
    <col min="6898" max="6898" width="20.375" style="565" customWidth="1"/>
    <col min="6899" max="6899" width="7.25" style="565" bestFit="1" customWidth="1"/>
    <col min="6900" max="6900" width="6.5" style="565" bestFit="1" customWidth="1"/>
    <col min="6901" max="6901" width="7.75" style="565" customWidth="1"/>
    <col min="6902" max="6902" width="8.125" style="565" bestFit="1" customWidth="1"/>
    <col min="6903" max="6903" width="8" style="565" customWidth="1"/>
    <col min="6904" max="6904" width="8.375" style="565" bestFit="1" customWidth="1"/>
    <col min="6905" max="6905" width="9.625" style="565" bestFit="1" customWidth="1"/>
    <col min="6906" max="6906" width="7.5" style="565" customWidth="1"/>
    <col min="6907" max="6907" width="6.25" style="565" customWidth="1"/>
    <col min="6908" max="6908" width="0.5" style="565" customWidth="1"/>
    <col min="6909" max="6910" width="5.125" style="565" customWidth="1"/>
    <col min="6911" max="6911" width="8.25" style="565" bestFit="1" customWidth="1"/>
    <col min="6912" max="6912" width="9.625" style="565" bestFit="1" customWidth="1"/>
    <col min="6913" max="6913" width="8.75" style="565" bestFit="1" customWidth="1"/>
    <col min="6914" max="6914" width="8" style="565"/>
    <col min="6915" max="6915" width="8.75" style="565" bestFit="1" customWidth="1"/>
    <col min="6916" max="7152" width="8" style="565"/>
    <col min="7153" max="7153" width="3.5" style="565" bestFit="1" customWidth="1"/>
    <col min="7154" max="7154" width="20.375" style="565" customWidth="1"/>
    <col min="7155" max="7155" width="7.25" style="565" bestFit="1" customWidth="1"/>
    <col min="7156" max="7156" width="6.5" style="565" bestFit="1" customWidth="1"/>
    <col min="7157" max="7157" width="7.75" style="565" customWidth="1"/>
    <col min="7158" max="7158" width="8.125" style="565" bestFit="1" customWidth="1"/>
    <col min="7159" max="7159" width="8" style="565" customWidth="1"/>
    <col min="7160" max="7160" width="8.375" style="565" bestFit="1" customWidth="1"/>
    <col min="7161" max="7161" width="9.625" style="565" bestFit="1" customWidth="1"/>
    <col min="7162" max="7162" width="7.5" style="565" customWidth="1"/>
    <col min="7163" max="7163" width="6.25" style="565" customWidth="1"/>
    <col min="7164" max="7164" width="0.5" style="565" customWidth="1"/>
    <col min="7165" max="7166" width="5.125" style="565" customWidth="1"/>
    <col min="7167" max="7167" width="8.25" style="565" bestFit="1" customWidth="1"/>
    <col min="7168" max="7168" width="9.625" style="565" bestFit="1" customWidth="1"/>
    <col min="7169" max="7169" width="8.75" style="565" bestFit="1" customWidth="1"/>
    <col min="7170" max="7170" width="8" style="565"/>
    <col min="7171" max="7171" width="8.75" style="565" bestFit="1" customWidth="1"/>
    <col min="7172" max="7408" width="8" style="565"/>
    <col min="7409" max="7409" width="3.5" style="565" bestFit="1" customWidth="1"/>
    <col min="7410" max="7410" width="20.375" style="565" customWidth="1"/>
    <col min="7411" max="7411" width="7.25" style="565" bestFit="1" customWidth="1"/>
    <col min="7412" max="7412" width="6.5" style="565" bestFit="1" customWidth="1"/>
    <col min="7413" max="7413" width="7.75" style="565" customWidth="1"/>
    <col min="7414" max="7414" width="8.125" style="565" bestFit="1" customWidth="1"/>
    <col min="7415" max="7415" width="8" style="565" customWidth="1"/>
    <col min="7416" max="7416" width="8.375" style="565" bestFit="1" customWidth="1"/>
    <col min="7417" max="7417" width="9.625" style="565" bestFit="1" customWidth="1"/>
    <col min="7418" max="7418" width="7.5" style="565" customWidth="1"/>
    <col min="7419" max="7419" width="6.25" style="565" customWidth="1"/>
    <col min="7420" max="7420" width="0.5" style="565" customWidth="1"/>
    <col min="7421" max="7422" width="5.125" style="565" customWidth="1"/>
    <col min="7423" max="7423" width="8.25" style="565" bestFit="1" customWidth="1"/>
    <col min="7424" max="7424" width="9.625" style="565" bestFit="1" customWidth="1"/>
    <col min="7425" max="7425" width="8.75" style="565" bestFit="1" customWidth="1"/>
    <col min="7426" max="7426" width="8" style="565"/>
    <col min="7427" max="7427" width="8.75" style="565" bestFit="1" customWidth="1"/>
    <col min="7428" max="7664" width="8" style="565"/>
    <col min="7665" max="7665" width="3.5" style="565" bestFit="1" customWidth="1"/>
    <col min="7666" max="7666" width="20.375" style="565" customWidth="1"/>
    <col min="7667" max="7667" width="7.25" style="565" bestFit="1" customWidth="1"/>
    <col min="7668" max="7668" width="6.5" style="565" bestFit="1" customWidth="1"/>
    <col min="7669" max="7669" width="7.75" style="565" customWidth="1"/>
    <col min="7670" max="7670" width="8.125" style="565" bestFit="1" customWidth="1"/>
    <col min="7671" max="7671" width="8" style="565" customWidth="1"/>
    <col min="7672" max="7672" width="8.375" style="565" bestFit="1" customWidth="1"/>
    <col min="7673" max="7673" width="9.625" style="565" bestFit="1" customWidth="1"/>
    <col min="7674" max="7674" width="7.5" style="565" customWidth="1"/>
    <col min="7675" max="7675" width="6.25" style="565" customWidth="1"/>
    <col min="7676" max="7676" width="0.5" style="565" customWidth="1"/>
    <col min="7677" max="7678" width="5.125" style="565" customWidth="1"/>
    <col min="7679" max="7679" width="8.25" style="565" bestFit="1" customWidth="1"/>
    <col min="7680" max="7680" width="9.625" style="565" bestFit="1" customWidth="1"/>
    <col min="7681" max="7681" width="8.75" style="565" bestFit="1" customWidth="1"/>
    <col min="7682" max="7682" width="8" style="565"/>
    <col min="7683" max="7683" width="8.75" style="565" bestFit="1" customWidth="1"/>
    <col min="7684" max="7920" width="8" style="565"/>
    <col min="7921" max="7921" width="3.5" style="565" bestFit="1" customWidth="1"/>
    <col min="7922" max="7922" width="20.375" style="565" customWidth="1"/>
    <col min="7923" max="7923" width="7.25" style="565" bestFit="1" customWidth="1"/>
    <col min="7924" max="7924" width="6.5" style="565" bestFit="1" customWidth="1"/>
    <col min="7925" max="7925" width="7.75" style="565" customWidth="1"/>
    <col min="7926" max="7926" width="8.125" style="565" bestFit="1" customWidth="1"/>
    <col min="7927" max="7927" width="8" style="565" customWidth="1"/>
    <col min="7928" max="7928" width="8.375" style="565" bestFit="1" customWidth="1"/>
    <col min="7929" max="7929" width="9.625" style="565" bestFit="1" customWidth="1"/>
    <col min="7930" max="7930" width="7.5" style="565" customWidth="1"/>
    <col min="7931" max="7931" width="6.25" style="565" customWidth="1"/>
    <col min="7932" max="7932" width="0.5" style="565" customWidth="1"/>
    <col min="7933" max="7934" width="5.125" style="565" customWidth="1"/>
    <col min="7935" max="7935" width="8.25" style="565" bestFit="1" customWidth="1"/>
    <col min="7936" max="7936" width="9.625" style="565" bestFit="1" customWidth="1"/>
    <col min="7937" max="7937" width="8.75" style="565" bestFit="1" customWidth="1"/>
    <col min="7938" max="7938" width="8" style="565"/>
    <col min="7939" max="7939" width="8.75" style="565" bestFit="1" customWidth="1"/>
    <col min="7940" max="8176" width="8" style="565"/>
    <col min="8177" max="8177" width="3.5" style="565" bestFit="1" customWidth="1"/>
    <col min="8178" max="8178" width="20.375" style="565" customWidth="1"/>
    <col min="8179" max="8179" width="7.25" style="565" bestFit="1" customWidth="1"/>
    <col min="8180" max="8180" width="6.5" style="565" bestFit="1" customWidth="1"/>
    <col min="8181" max="8181" width="7.75" style="565" customWidth="1"/>
    <col min="8182" max="8182" width="8.125" style="565" bestFit="1" customWidth="1"/>
    <col min="8183" max="8183" width="8" style="565" customWidth="1"/>
    <col min="8184" max="8184" width="8.375" style="565" bestFit="1" customWidth="1"/>
    <col min="8185" max="8185" width="9.625" style="565" bestFit="1" customWidth="1"/>
    <col min="8186" max="8186" width="7.5" style="565" customWidth="1"/>
    <col min="8187" max="8187" width="6.25" style="565" customWidth="1"/>
    <col min="8188" max="8188" width="0.5" style="565" customWidth="1"/>
    <col min="8189" max="8190" width="5.125" style="565" customWidth="1"/>
    <col min="8191" max="8191" width="8.25" style="565" bestFit="1" customWidth="1"/>
    <col min="8192" max="8192" width="9.625" style="565" bestFit="1" customWidth="1"/>
    <col min="8193" max="8193" width="8.75" style="565" bestFit="1" customWidth="1"/>
    <col min="8194" max="8194" width="8" style="565"/>
    <col min="8195" max="8195" width="8.75" style="565" bestFit="1" customWidth="1"/>
    <col min="8196" max="8432" width="8" style="565"/>
    <col min="8433" max="8433" width="3.5" style="565" bestFit="1" customWidth="1"/>
    <col min="8434" max="8434" width="20.375" style="565" customWidth="1"/>
    <col min="8435" max="8435" width="7.25" style="565" bestFit="1" customWidth="1"/>
    <col min="8436" max="8436" width="6.5" style="565" bestFit="1" customWidth="1"/>
    <col min="8437" max="8437" width="7.75" style="565" customWidth="1"/>
    <col min="8438" max="8438" width="8.125" style="565" bestFit="1" customWidth="1"/>
    <col min="8439" max="8439" width="8" style="565" customWidth="1"/>
    <col min="8440" max="8440" width="8.375" style="565" bestFit="1" customWidth="1"/>
    <col min="8441" max="8441" width="9.625" style="565" bestFit="1" customWidth="1"/>
    <col min="8442" max="8442" width="7.5" style="565" customWidth="1"/>
    <col min="8443" max="8443" width="6.25" style="565" customWidth="1"/>
    <col min="8444" max="8444" width="0.5" style="565" customWidth="1"/>
    <col min="8445" max="8446" width="5.125" style="565" customWidth="1"/>
    <col min="8447" max="8447" width="8.25" style="565" bestFit="1" customWidth="1"/>
    <col min="8448" max="8448" width="9.625" style="565" bestFit="1" customWidth="1"/>
    <col min="8449" max="8449" width="8.75" style="565" bestFit="1" customWidth="1"/>
    <col min="8450" max="8450" width="8" style="565"/>
    <col min="8451" max="8451" width="8.75" style="565" bestFit="1" customWidth="1"/>
    <col min="8452" max="8688" width="8" style="565"/>
    <col min="8689" max="8689" width="3.5" style="565" bestFit="1" customWidth="1"/>
    <col min="8690" max="8690" width="20.375" style="565" customWidth="1"/>
    <col min="8691" max="8691" width="7.25" style="565" bestFit="1" customWidth="1"/>
    <col min="8692" max="8692" width="6.5" style="565" bestFit="1" customWidth="1"/>
    <col min="8693" max="8693" width="7.75" style="565" customWidth="1"/>
    <col min="8694" max="8694" width="8.125" style="565" bestFit="1" customWidth="1"/>
    <col min="8695" max="8695" width="8" style="565" customWidth="1"/>
    <col min="8696" max="8696" width="8.375" style="565" bestFit="1" customWidth="1"/>
    <col min="8697" max="8697" width="9.625" style="565" bestFit="1" customWidth="1"/>
    <col min="8698" max="8698" width="7.5" style="565" customWidth="1"/>
    <col min="8699" max="8699" width="6.25" style="565" customWidth="1"/>
    <col min="8700" max="8700" width="0.5" style="565" customWidth="1"/>
    <col min="8701" max="8702" width="5.125" style="565" customWidth="1"/>
    <col min="8703" max="8703" width="8.25" style="565" bestFit="1" customWidth="1"/>
    <col min="8704" max="8704" width="9.625" style="565" bestFit="1" customWidth="1"/>
    <col min="8705" max="8705" width="8.75" style="565" bestFit="1" customWidth="1"/>
    <col min="8706" max="8706" width="8" style="565"/>
    <col min="8707" max="8707" width="8.75" style="565" bestFit="1" customWidth="1"/>
    <col min="8708" max="8944" width="8" style="565"/>
    <col min="8945" max="8945" width="3.5" style="565" bestFit="1" customWidth="1"/>
    <col min="8946" max="8946" width="20.375" style="565" customWidth="1"/>
    <col min="8947" max="8947" width="7.25" style="565" bestFit="1" customWidth="1"/>
    <col min="8948" max="8948" width="6.5" style="565" bestFit="1" customWidth="1"/>
    <col min="8949" max="8949" width="7.75" style="565" customWidth="1"/>
    <col min="8950" max="8950" width="8.125" style="565" bestFit="1" customWidth="1"/>
    <col min="8951" max="8951" width="8" style="565" customWidth="1"/>
    <col min="8952" max="8952" width="8.375" style="565" bestFit="1" customWidth="1"/>
    <col min="8953" max="8953" width="9.625" style="565" bestFit="1" customWidth="1"/>
    <col min="8954" max="8954" width="7.5" style="565" customWidth="1"/>
    <col min="8955" max="8955" width="6.25" style="565" customWidth="1"/>
    <col min="8956" max="8956" width="0.5" style="565" customWidth="1"/>
    <col min="8957" max="8958" width="5.125" style="565" customWidth="1"/>
    <col min="8959" max="8959" width="8.25" style="565" bestFit="1" customWidth="1"/>
    <col min="8960" max="8960" width="9.625" style="565" bestFit="1" customWidth="1"/>
    <col min="8961" max="8961" width="8.75" style="565" bestFit="1" customWidth="1"/>
    <col min="8962" max="8962" width="8" style="565"/>
    <col min="8963" max="8963" width="8.75" style="565" bestFit="1" customWidth="1"/>
    <col min="8964" max="9200" width="8" style="565"/>
    <col min="9201" max="9201" width="3.5" style="565" bestFit="1" customWidth="1"/>
    <col min="9202" max="9202" width="20.375" style="565" customWidth="1"/>
    <col min="9203" max="9203" width="7.25" style="565" bestFit="1" customWidth="1"/>
    <col min="9204" max="9204" width="6.5" style="565" bestFit="1" customWidth="1"/>
    <col min="9205" max="9205" width="7.75" style="565" customWidth="1"/>
    <col min="9206" max="9206" width="8.125" style="565" bestFit="1" customWidth="1"/>
    <col min="9207" max="9207" width="8" style="565" customWidth="1"/>
    <col min="9208" max="9208" width="8.375" style="565" bestFit="1" customWidth="1"/>
    <col min="9209" max="9209" width="9.625" style="565" bestFit="1" customWidth="1"/>
    <col min="9210" max="9210" width="7.5" style="565" customWidth="1"/>
    <col min="9211" max="9211" width="6.25" style="565" customWidth="1"/>
    <col min="9212" max="9212" width="0.5" style="565" customWidth="1"/>
    <col min="9213" max="9214" width="5.125" style="565" customWidth="1"/>
    <col min="9215" max="9215" width="8.25" style="565" bestFit="1" customWidth="1"/>
    <col min="9216" max="9216" width="9.625" style="565" bestFit="1" customWidth="1"/>
    <col min="9217" max="9217" width="8.75" style="565" bestFit="1" customWidth="1"/>
    <col min="9218" max="9218" width="8" style="565"/>
    <col min="9219" max="9219" width="8.75" style="565" bestFit="1" customWidth="1"/>
    <col min="9220" max="9456" width="8" style="565"/>
    <col min="9457" max="9457" width="3.5" style="565" bestFit="1" customWidth="1"/>
    <col min="9458" max="9458" width="20.375" style="565" customWidth="1"/>
    <col min="9459" max="9459" width="7.25" style="565" bestFit="1" customWidth="1"/>
    <col min="9460" max="9460" width="6.5" style="565" bestFit="1" customWidth="1"/>
    <col min="9461" max="9461" width="7.75" style="565" customWidth="1"/>
    <col min="9462" max="9462" width="8.125" style="565" bestFit="1" customWidth="1"/>
    <col min="9463" max="9463" width="8" style="565" customWidth="1"/>
    <col min="9464" max="9464" width="8.375" style="565" bestFit="1" customWidth="1"/>
    <col min="9465" max="9465" width="9.625" style="565" bestFit="1" customWidth="1"/>
    <col min="9466" max="9466" width="7.5" style="565" customWidth="1"/>
    <col min="9467" max="9467" width="6.25" style="565" customWidth="1"/>
    <col min="9468" max="9468" width="0.5" style="565" customWidth="1"/>
    <col min="9469" max="9470" width="5.125" style="565" customWidth="1"/>
    <col min="9471" max="9471" width="8.25" style="565" bestFit="1" customWidth="1"/>
    <col min="9472" max="9472" width="9.625" style="565" bestFit="1" customWidth="1"/>
    <col min="9473" max="9473" width="8.75" style="565" bestFit="1" customWidth="1"/>
    <col min="9474" max="9474" width="8" style="565"/>
    <col min="9475" max="9475" width="8.75" style="565" bestFit="1" customWidth="1"/>
    <col min="9476" max="9712" width="8" style="565"/>
    <col min="9713" max="9713" width="3.5" style="565" bestFit="1" customWidth="1"/>
    <col min="9714" max="9714" width="20.375" style="565" customWidth="1"/>
    <col min="9715" max="9715" width="7.25" style="565" bestFit="1" customWidth="1"/>
    <col min="9716" max="9716" width="6.5" style="565" bestFit="1" customWidth="1"/>
    <col min="9717" max="9717" width="7.75" style="565" customWidth="1"/>
    <col min="9718" max="9718" width="8.125" style="565" bestFit="1" customWidth="1"/>
    <col min="9719" max="9719" width="8" style="565" customWidth="1"/>
    <col min="9720" max="9720" width="8.375" style="565" bestFit="1" customWidth="1"/>
    <col min="9721" max="9721" width="9.625" style="565" bestFit="1" customWidth="1"/>
    <col min="9722" max="9722" width="7.5" style="565" customWidth="1"/>
    <col min="9723" max="9723" width="6.25" style="565" customWidth="1"/>
    <col min="9724" max="9724" width="0.5" style="565" customWidth="1"/>
    <col min="9725" max="9726" width="5.125" style="565" customWidth="1"/>
    <col min="9727" max="9727" width="8.25" style="565" bestFit="1" customWidth="1"/>
    <col min="9728" max="9728" width="9.625" style="565" bestFit="1" customWidth="1"/>
    <col min="9729" max="9729" width="8.75" style="565" bestFit="1" customWidth="1"/>
    <col min="9730" max="9730" width="8" style="565"/>
    <col min="9731" max="9731" width="8.75" style="565" bestFit="1" customWidth="1"/>
    <col min="9732" max="9968" width="8" style="565"/>
    <col min="9969" max="9969" width="3.5" style="565" bestFit="1" customWidth="1"/>
    <col min="9970" max="9970" width="20.375" style="565" customWidth="1"/>
    <col min="9971" max="9971" width="7.25" style="565" bestFit="1" customWidth="1"/>
    <col min="9972" max="9972" width="6.5" style="565" bestFit="1" customWidth="1"/>
    <col min="9973" max="9973" width="7.75" style="565" customWidth="1"/>
    <col min="9974" max="9974" width="8.125" style="565" bestFit="1" customWidth="1"/>
    <col min="9975" max="9975" width="8" style="565" customWidth="1"/>
    <col min="9976" max="9976" width="8.375" style="565" bestFit="1" customWidth="1"/>
    <col min="9977" max="9977" width="9.625" style="565" bestFit="1" customWidth="1"/>
    <col min="9978" max="9978" width="7.5" style="565" customWidth="1"/>
    <col min="9979" max="9979" width="6.25" style="565" customWidth="1"/>
    <col min="9980" max="9980" width="0.5" style="565" customWidth="1"/>
    <col min="9981" max="9982" width="5.125" style="565" customWidth="1"/>
    <col min="9983" max="9983" width="8.25" style="565" bestFit="1" customWidth="1"/>
    <col min="9984" max="9984" width="9.625" style="565" bestFit="1" customWidth="1"/>
    <col min="9985" max="9985" width="8.75" style="565" bestFit="1" customWidth="1"/>
    <col min="9986" max="9986" width="8" style="565"/>
    <col min="9987" max="9987" width="8.75" style="565" bestFit="1" customWidth="1"/>
    <col min="9988" max="10224" width="8" style="565"/>
    <col min="10225" max="10225" width="3.5" style="565" bestFit="1" customWidth="1"/>
    <col min="10226" max="10226" width="20.375" style="565" customWidth="1"/>
    <col min="10227" max="10227" width="7.25" style="565" bestFit="1" customWidth="1"/>
    <col min="10228" max="10228" width="6.5" style="565" bestFit="1" customWidth="1"/>
    <col min="10229" max="10229" width="7.75" style="565" customWidth="1"/>
    <col min="10230" max="10230" width="8.125" style="565" bestFit="1" customWidth="1"/>
    <col min="10231" max="10231" width="8" style="565" customWidth="1"/>
    <col min="10232" max="10232" width="8.375" style="565" bestFit="1" customWidth="1"/>
    <col min="10233" max="10233" width="9.625" style="565" bestFit="1" customWidth="1"/>
    <col min="10234" max="10234" width="7.5" style="565" customWidth="1"/>
    <col min="10235" max="10235" width="6.25" style="565" customWidth="1"/>
    <col min="10236" max="10236" width="0.5" style="565" customWidth="1"/>
    <col min="10237" max="10238" width="5.125" style="565" customWidth="1"/>
    <col min="10239" max="10239" width="8.25" style="565" bestFit="1" customWidth="1"/>
    <col min="10240" max="10240" width="9.625" style="565" bestFit="1" customWidth="1"/>
    <col min="10241" max="10241" width="8.75" style="565" bestFit="1" customWidth="1"/>
    <col min="10242" max="10242" width="8" style="565"/>
    <col min="10243" max="10243" width="8.75" style="565" bestFit="1" customWidth="1"/>
    <col min="10244" max="10480" width="8" style="565"/>
    <col min="10481" max="10481" width="3.5" style="565" bestFit="1" customWidth="1"/>
    <col min="10482" max="10482" width="20.375" style="565" customWidth="1"/>
    <col min="10483" max="10483" width="7.25" style="565" bestFit="1" customWidth="1"/>
    <col min="10484" max="10484" width="6.5" style="565" bestFit="1" customWidth="1"/>
    <col min="10485" max="10485" width="7.75" style="565" customWidth="1"/>
    <col min="10486" max="10486" width="8.125" style="565" bestFit="1" customWidth="1"/>
    <col min="10487" max="10487" width="8" style="565" customWidth="1"/>
    <col min="10488" max="10488" width="8.375" style="565" bestFit="1" customWidth="1"/>
    <col min="10489" max="10489" width="9.625" style="565" bestFit="1" customWidth="1"/>
    <col min="10490" max="10490" width="7.5" style="565" customWidth="1"/>
    <col min="10491" max="10491" width="6.25" style="565" customWidth="1"/>
    <col min="10492" max="10492" width="0.5" style="565" customWidth="1"/>
    <col min="10493" max="10494" width="5.125" style="565" customWidth="1"/>
    <col min="10495" max="10495" width="8.25" style="565" bestFit="1" customWidth="1"/>
    <col min="10496" max="10496" width="9.625" style="565" bestFit="1" customWidth="1"/>
    <col min="10497" max="10497" width="8.75" style="565" bestFit="1" customWidth="1"/>
    <col min="10498" max="10498" width="8" style="565"/>
    <col min="10499" max="10499" width="8.75" style="565" bestFit="1" customWidth="1"/>
    <col min="10500" max="10736" width="8" style="565"/>
    <col min="10737" max="10737" width="3.5" style="565" bestFit="1" customWidth="1"/>
    <col min="10738" max="10738" width="20.375" style="565" customWidth="1"/>
    <col min="10739" max="10739" width="7.25" style="565" bestFit="1" customWidth="1"/>
    <col min="10740" max="10740" width="6.5" style="565" bestFit="1" customWidth="1"/>
    <col min="10741" max="10741" width="7.75" style="565" customWidth="1"/>
    <col min="10742" max="10742" width="8.125" style="565" bestFit="1" customWidth="1"/>
    <col min="10743" max="10743" width="8" style="565" customWidth="1"/>
    <col min="10744" max="10744" width="8.375" style="565" bestFit="1" customWidth="1"/>
    <col min="10745" max="10745" width="9.625" style="565" bestFit="1" customWidth="1"/>
    <col min="10746" max="10746" width="7.5" style="565" customWidth="1"/>
    <col min="10747" max="10747" width="6.25" style="565" customWidth="1"/>
    <col min="10748" max="10748" width="0.5" style="565" customWidth="1"/>
    <col min="10749" max="10750" width="5.125" style="565" customWidth="1"/>
    <col min="10751" max="10751" width="8.25" style="565" bestFit="1" customWidth="1"/>
    <col min="10752" max="10752" width="9.625" style="565" bestFit="1" customWidth="1"/>
    <col min="10753" max="10753" width="8.75" style="565" bestFit="1" customWidth="1"/>
    <col min="10754" max="10754" width="8" style="565"/>
    <col min="10755" max="10755" width="8.75" style="565" bestFit="1" customWidth="1"/>
    <col min="10756" max="10992" width="8" style="565"/>
    <col min="10993" max="10993" width="3.5" style="565" bestFit="1" customWidth="1"/>
    <col min="10994" max="10994" width="20.375" style="565" customWidth="1"/>
    <col min="10995" max="10995" width="7.25" style="565" bestFit="1" customWidth="1"/>
    <col min="10996" max="10996" width="6.5" style="565" bestFit="1" customWidth="1"/>
    <col min="10997" max="10997" width="7.75" style="565" customWidth="1"/>
    <col min="10998" max="10998" width="8.125" style="565" bestFit="1" customWidth="1"/>
    <col min="10999" max="10999" width="8" style="565" customWidth="1"/>
    <col min="11000" max="11000" width="8.375" style="565" bestFit="1" customWidth="1"/>
    <col min="11001" max="11001" width="9.625" style="565" bestFit="1" customWidth="1"/>
    <col min="11002" max="11002" width="7.5" style="565" customWidth="1"/>
    <col min="11003" max="11003" width="6.25" style="565" customWidth="1"/>
    <col min="11004" max="11004" width="0.5" style="565" customWidth="1"/>
    <col min="11005" max="11006" width="5.125" style="565" customWidth="1"/>
    <col min="11007" max="11007" width="8.25" style="565" bestFit="1" customWidth="1"/>
    <col min="11008" max="11008" width="9.625" style="565" bestFit="1" customWidth="1"/>
    <col min="11009" max="11009" width="8.75" style="565" bestFit="1" customWidth="1"/>
    <col min="11010" max="11010" width="8" style="565"/>
    <col min="11011" max="11011" width="8.75" style="565" bestFit="1" customWidth="1"/>
    <col min="11012" max="11248" width="8" style="565"/>
    <col min="11249" max="11249" width="3.5" style="565" bestFit="1" customWidth="1"/>
    <col min="11250" max="11250" width="20.375" style="565" customWidth="1"/>
    <col min="11251" max="11251" width="7.25" style="565" bestFit="1" customWidth="1"/>
    <col min="11252" max="11252" width="6.5" style="565" bestFit="1" customWidth="1"/>
    <col min="11253" max="11253" width="7.75" style="565" customWidth="1"/>
    <col min="11254" max="11254" width="8.125" style="565" bestFit="1" customWidth="1"/>
    <col min="11255" max="11255" width="8" style="565" customWidth="1"/>
    <col min="11256" max="11256" width="8.375" style="565" bestFit="1" customWidth="1"/>
    <col min="11257" max="11257" width="9.625" style="565" bestFit="1" customWidth="1"/>
    <col min="11258" max="11258" width="7.5" style="565" customWidth="1"/>
    <col min="11259" max="11259" width="6.25" style="565" customWidth="1"/>
    <col min="11260" max="11260" width="0.5" style="565" customWidth="1"/>
    <col min="11261" max="11262" width="5.125" style="565" customWidth="1"/>
    <col min="11263" max="11263" width="8.25" style="565" bestFit="1" customWidth="1"/>
    <col min="11264" max="11264" width="9.625" style="565" bestFit="1" customWidth="1"/>
    <col min="11265" max="11265" width="8.75" style="565" bestFit="1" customWidth="1"/>
    <col min="11266" max="11266" width="8" style="565"/>
    <col min="11267" max="11267" width="8.75" style="565" bestFit="1" customWidth="1"/>
    <col min="11268" max="11504" width="8" style="565"/>
    <col min="11505" max="11505" width="3.5" style="565" bestFit="1" customWidth="1"/>
    <col min="11506" max="11506" width="20.375" style="565" customWidth="1"/>
    <col min="11507" max="11507" width="7.25" style="565" bestFit="1" customWidth="1"/>
    <col min="11508" max="11508" width="6.5" style="565" bestFit="1" customWidth="1"/>
    <col min="11509" max="11509" width="7.75" style="565" customWidth="1"/>
    <col min="11510" max="11510" width="8.125" style="565" bestFit="1" customWidth="1"/>
    <col min="11511" max="11511" width="8" style="565" customWidth="1"/>
    <col min="11512" max="11512" width="8.375" style="565" bestFit="1" customWidth="1"/>
    <col min="11513" max="11513" width="9.625" style="565" bestFit="1" customWidth="1"/>
    <col min="11514" max="11514" width="7.5" style="565" customWidth="1"/>
    <col min="11515" max="11515" width="6.25" style="565" customWidth="1"/>
    <col min="11516" max="11516" width="0.5" style="565" customWidth="1"/>
    <col min="11517" max="11518" width="5.125" style="565" customWidth="1"/>
    <col min="11519" max="11519" width="8.25" style="565" bestFit="1" customWidth="1"/>
    <col min="11520" max="11520" width="9.625" style="565" bestFit="1" customWidth="1"/>
    <col min="11521" max="11521" width="8.75" style="565" bestFit="1" customWidth="1"/>
    <col min="11522" max="11522" width="8" style="565"/>
    <col min="11523" max="11523" width="8.75" style="565" bestFit="1" customWidth="1"/>
    <col min="11524" max="11760" width="8" style="565"/>
    <col min="11761" max="11761" width="3.5" style="565" bestFit="1" customWidth="1"/>
    <col min="11762" max="11762" width="20.375" style="565" customWidth="1"/>
    <col min="11763" max="11763" width="7.25" style="565" bestFit="1" customWidth="1"/>
    <col min="11764" max="11764" width="6.5" style="565" bestFit="1" customWidth="1"/>
    <col min="11765" max="11765" width="7.75" style="565" customWidth="1"/>
    <col min="11766" max="11766" width="8.125" style="565" bestFit="1" customWidth="1"/>
    <col min="11767" max="11767" width="8" style="565" customWidth="1"/>
    <col min="11768" max="11768" width="8.375" style="565" bestFit="1" customWidth="1"/>
    <col min="11769" max="11769" width="9.625" style="565" bestFit="1" customWidth="1"/>
    <col min="11770" max="11770" width="7.5" style="565" customWidth="1"/>
    <col min="11771" max="11771" width="6.25" style="565" customWidth="1"/>
    <col min="11772" max="11772" width="0.5" style="565" customWidth="1"/>
    <col min="11773" max="11774" width="5.125" style="565" customWidth="1"/>
    <col min="11775" max="11775" width="8.25" style="565" bestFit="1" customWidth="1"/>
    <col min="11776" max="11776" width="9.625" style="565" bestFit="1" customWidth="1"/>
    <col min="11777" max="11777" width="8.75" style="565" bestFit="1" customWidth="1"/>
    <col min="11778" max="11778" width="8" style="565"/>
    <col min="11779" max="11779" width="8.75" style="565" bestFit="1" customWidth="1"/>
    <col min="11780" max="12016" width="8" style="565"/>
    <col min="12017" max="12017" width="3.5" style="565" bestFit="1" customWidth="1"/>
    <col min="12018" max="12018" width="20.375" style="565" customWidth="1"/>
    <col min="12019" max="12019" width="7.25" style="565" bestFit="1" customWidth="1"/>
    <col min="12020" max="12020" width="6.5" style="565" bestFit="1" customWidth="1"/>
    <col min="12021" max="12021" width="7.75" style="565" customWidth="1"/>
    <col min="12022" max="12022" width="8.125" style="565" bestFit="1" customWidth="1"/>
    <col min="12023" max="12023" width="8" style="565" customWidth="1"/>
    <col min="12024" max="12024" width="8.375" style="565" bestFit="1" customWidth="1"/>
    <col min="12025" max="12025" width="9.625" style="565" bestFit="1" customWidth="1"/>
    <col min="12026" max="12026" width="7.5" style="565" customWidth="1"/>
    <col min="12027" max="12027" width="6.25" style="565" customWidth="1"/>
    <col min="12028" max="12028" width="0.5" style="565" customWidth="1"/>
    <col min="12029" max="12030" width="5.125" style="565" customWidth="1"/>
    <col min="12031" max="12031" width="8.25" style="565" bestFit="1" customWidth="1"/>
    <col min="12032" max="12032" width="9.625" style="565" bestFit="1" customWidth="1"/>
    <col min="12033" max="12033" width="8.75" style="565" bestFit="1" customWidth="1"/>
    <col min="12034" max="12034" width="8" style="565"/>
    <col min="12035" max="12035" width="8.75" style="565" bestFit="1" customWidth="1"/>
    <col min="12036" max="12272" width="8" style="565"/>
    <col min="12273" max="12273" width="3.5" style="565" bestFit="1" customWidth="1"/>
    <col min="12274" max="12274" width="20.375" style="565" customWidth="1"/>
    <col min="12275" max="12275" width="7.25" style="565" bestFit="1" customWidth="1"/>
    <col min="12276" max="12276" width="6.5" style="565" bestFit="1" customWidth="1"/>
    <col min="12277" max="12277" width="7.75" style="565" customWidth="1"/>
    <col min="12278" max="12278" width="8.125" style="565" bestFit="1" customWidth="1"/>
    <col min="12279" max="12279" width="8" style="565" customWidth="1"/>
    <col min="12280" max="12280" width="8.375" style="565" bestFit="1" customWidth="1"/>
    <col min="12281" max="12281" width="9.625" style="565" bestFit="1" customWidth="1"/>
    <col min="12282" max="12282" width="7.5" style="565" customWidth="1"/>
    <col min="12283" max="12283" width="6.25" style="565" customWidth="1"/>
    <col min="12284" max="12284" width="0.5" style="565" customWidth="1"/>
    <col min="12285" max="12286" width="5.125" style="565" customWidth="1"/>
    <col min="12287" max="12287" width="8.25" style="565" bestFit="1" customWidth="1"/>
    <col min="12288" max="12288" width="9.625" style="565" bestFit="1" customWidth="1"/>
    <col min="12289" max="12289" width="8.75" style="565" bestFit="1" customWidth="1"/>
    <col min="12290" max="12290" width="8" style="565"/>
    <col min="12291" max="12291" width="8.75" style="565" bestFit="1" customWidth="1"/>
    <col min="12292" max="12528" width="8" style="565"/>
    <col min="12529" max="12529" width="3.5" style="565" bestFit="1" customWidth="1"/>
    <col min="12530" max="12530" width="20.375" style="565" customWidth="1"/>
    <col min="12531" max="12531" width="7.25" style="565" bestFit="1" customWidth="1"/>
    <col min="12532" max="12532" width="6.5" style="565" bestFit="1" customWidth="1"/>
    <col min="12533" max="12533" width="7.75" style="565" customWidth="1"/>
    <col min="12534" max="12534" width="8.125" style="565" bestFit="1" customWidth="1"/>
    <col min="12535" max="12535" width="8" style="565" customWidth="1"/>
    <col min="12536" max="12536" width="8.375" style="565" bestFit="1" customWidth="1"/>
    <col min="12537" max="12537" width="9.625" style="565" bestFit="1" customWidth="1"/>
    <col min="12538" max="12538" width="7.5" style="565" customWidth="1"/>
    <col min="12539" max="12539" width="6.25" style="565" customWidth="1"/>
    <col min="12540" max="12540" width="0.5" style="565" customWidth="1"/>
    <col min="12541" max="12542" width="5.125" style="565" customWidth="1"/>
    <col min="12543" max="12543" width="8.25" style="565" bestFit="1" customWidth="1"/>
    <col min="12544" max="12544" width="9.625" style="565" bestFit="1" customWidth="1"/>
    <col min="12545" max="12545" width="8.75" style="565" bestFit="1" customWidth="1"/>
    <col min="12546" max="12546" width="8" style="565"/>
    <col min="12547" max="12547" width="8.75" style="565" bestFit="1" customWidth="1"/>
    <col min="12548" max="12784" width="8" style="565"/>
    <col min="12785" max="12785" width="3.5" style="565" bestFit="1" customWidth="1"/>
    <col min="12786" max="12786" width="20.375" style="565" customWidth="1"/>
    <col min="12787" max="12787" width="7.25" style="565" bestFit="1" customWidth="1"/>
    <col min="12788" max="12788" width="6.5" style="565" bestFit="1" customWidth="1"/>
    <col min="12789" max="12789" width="7.75" style="565" customWidth="1"/>
    <col min="12790" max="12790" width="8.125" style="565" bestFit="1" customWidth="1"/>
    <col min="12791" max="12791" width="8" style="565" customWidth="1"/>
    <col min="12792" max="12792" width="8.375" style="565" bestFit="1" customWidth="1"/>
    <col min="12793" max="12793" width="9.625" style="565" bestFit="1" customWidth="1"/>
    <col min="12794" max="12794" width="7.5" style="565" customWidth="1"/>
    <col min="12795" max="12795" width="6.25" style="565" customWidth="1"/>
    <col min="12796" max="12796" width="0.5" style="565" customWidth="1"/>
    <col min="12797" max="12798" width="5.125" style="565" customWidth="1"/>
    <col min="12799" max="12799" width="8.25" style="565" bestFit="1" customWidth="1"/>
    <col min="12800" max="12800" width="9.625" style="565" bestFit="1" customWidth="1"/>
    <col min="12801" max="12801" width="8.75" style="565" bestFit="1" customWidth="1"/>
    <col min="12802" max="12802" width="8" style="565"/>
    <col min="12803" max="12803" width="8.75" style="565" bestFit="1" customWidth="1"/>
    <col min="12804" max="13040" width="8" style="565"/>
    <col min="13041" max="13041" width="3.5" style="565" bestFit="1" customWidth="1"/>
    <col min="13042" max="13042" width="20.375" style="565" customWidth="1"/>
    <col min="13043" max="13043" width="7.25" style="565" bestFit="1" customWidth="1"/>
    <col min="13044" max="13044" width="6.5" style="565" bestFit="1" customWidth="1"/>
    <col min="13045" max="13045" width="7.75" style="565" customWidth="1"/>
    <col min="13046" max="13046" width="8.125" style="565" bestFit="1" customWidth="1"/>
    <col min="13047" max="13047" width="8" style="565" customWidth="1"/>
    <col min="13048" max="13048" width="8.375" style="565" bestFit="1" customWidth="1"/>
    <col min="13049" max="13049" width="9.625" style="565" bestFit="1" customWidth="1"/>
    <col min="13050" max="13050" width="7.5" style="565" customWidth="1"/>
    <col min="13051" max="13051" width="6.25" style="565" customWidth="1"/>
    <col min="13052" max="13052" width="0.5" style="565" customWidth="1"/>
    <col min="13053" max="13054" width="5.125" style="565" customWidth="1"/>
    <col min="13055" max="13055" width="8.25" style="565" bestFit="1" customWidth="1"/>
    <col min="13056" max="13056" width="9.625" style="565" bestFit="1" customWidth="1"/>
    <col min="13057" max="13057" width="8.75" style="565" bestFit="1" customWidth="1"/>
    <col min="13058" max="13058" width="8" style="565"/>
    <col min="13059" max="13059" width="8.75" style="565" bestFit="1" customWidth="1"/>
    <col min="13060" max="13296" width="8" style="565"/>
    <col min="13297" max="13297" width="3.5" style="565" bestFit="1" customWidth="1"/>
    <col min="13298" max="13298" width="20.375" style="565" customWidth="1"/>
    <col min="13299" max="13299" width="7.25" style="565" bestFit="1" customWidth="1"/>
    <col min="13300" max="13300" width="6.5" style="565" bestFit="1" customWidth="1"/>
    <col min="13301" max="13301" width="7.75" style="565" customWidth="1"/>
    <col min="13302" max="13302" width="8.125" style="565" bestFit="1" customWidth="1"/>
    <col min="13303" max="13303" width="8" style="565" customWidth="1"/>
    <col min="13304" max="13304" width="8.375" style="565" bestFit="1" customWidth="1"/>
    <col min="13305" max="13305" width="9.625" style="565" bestFit="1" customWidth="1"/>
    <col min="13306" max="13306" width="7.5" style="565" customWidth="1"/>
    <col min="13307" max="13307" width="6.25" style="565" customWidth="1"/>
    <col min="13308" max="13308" width="0.5" style="565" customWidth="1"/>
    <col min="13309" max="13310" width="5.125" style="565" customWidth="1"/>
    <col min="13311" max="13311" width="8.25" style="565" bestFit="1" customWidth="1"/>
    <col min="13312" max="13312" width="9.625" style="565" bestFit="1" customWidth="1"/>
    <col min="13313" max="13313" width="8.75" style="565" bestFit="1" customWidth="1"/>
    <col min="13314" max="13314" width="8" style="565"/>
    <col min="13315" max="13315" width="8.75" style="565" bestFit="1" customWidth="1"/>
    <col min="13316" max="13552" width="8" style="565"/>
    <col min="13553" max="13553" width="3.5" style="565" bestFit="1" customWidth="1"/>
    <col min="13554" max="13554" width="20.375" style="565" customWidth="1"/>
    <col min="13555" max="13555" width="7.25" style="565" bestFit="1" customWidth="1"/>
    <col min="13556" max="13556" width="6.5" style="565" bestFit="1" customWidth="1"/>
    <col min="13557" max="13557" width="7.75" style="565" customWidth="1"/>
    <col min="13558" max="13558" width="8.125" style="565" bestFit="1" customWidth="1"/>
    <col min="13559" max="13559" width="8" style="565" customWidth="1"/>
    <col min="13560" max="13560" width="8.375" style="565" bestFit="1" customWidth="1"/>
    <col min="13561" max="13561" width="9.625" style="565" bestFit="1" customWidth="1"/>
    <col min="13562" max="13562" width="7.5" style="565" customWidth="1"/>
    <col min="13563" max="13563" width="6.25" style="565" customWidth="1"/>
    <col min="13564" max="13564" width="0.5" style="565" customWidth="1"/>
    <col min="13565" max="13566" width="5.125" style="565" customWidth="1"/>
    <col min="13567" max="13567" width="8.25" style="565" bestFit="1" customWidth="1"/>
    <col min="13568" max="13568" width="9.625" style="565" bestFit="1" customWidth="1"/>
    <col min="13569" max="13569" width="8.75" style="565" bestFit="1" customWidth="1"/>
    <col min="13570" max="13570" width="8" style="565"/>
    <col min="13571" max="13571" width="8.75" style="565" bestFit="1" customWidth="1"/>
    <col min="13572" max="13808" width="8" style="565"/>
    <col min="13809" max="13809" width="3.5" style="565" bestFit="1" customWidth="1"/>
    <col min="13810" max="13810" width="20.375" style="565" customWidth="1"/>
    <col min="13811" max="13811" width="7.25" style="565" bestFit="1" customWidth="1"/>
    <col min="13812" max="13812" width="6.5" style="565" bestFit="1" customWidth="1"/>
    <col min="13813" max="13813" width="7.75" style="565" customWidth="1"/>
    <col min="13814" max="13814" width="8.125" style="565" bestFit="1" customWidth="1"/>
    <col min="13815" max="13815" width="8" style="565" customWidth="1"/>
    <col min="13816" max="13816" width="8.375" style="565" bestFit="1" customWidth="1"/>
    <col min="13817" max="13817" width="9.625" style="565" bestFit="1" customWidth="1"/>
    <col min="13818" max="13818" width="7.5" style="565" customWidth="1"/>
    <col min="13819" max="13819" width="6.25" style="565" customWidth="1"/>
    <col min="13820" max="13820" width="0.5" style="565" customWidth="1"/>
    <col min="13821" max="13822" width="5.125" style="565" customWidth="1"/>
    <col min="13823" max="13823" width="8.25" style="565" bestFit="1" customWidth="1"/>
    <col min="13824" max="13824" width="9.625" style="565" bestFit="1" customWidth="1"/>
    <col min="13825" max="13825" width="8.75" style="565" bestFit="1" customWidth="1"/>
    <col min="13826" max="13826" width="8" style="565"/>
    <col min="13827" max="13827" width="8.75" style="565" bestFit="1" customWidth="1"/>
    <col min="13828" max="14064" width="8" style="565"/>
    <col min="14065" max="14065" width="3.5" style="565" bestFit="1" customWidth="1"/>
    <col min="14066" max="14066" width="20.375" style="565" customWidth="1"/>
    <col min="14067" max="14067" width="7.25" style="565" bestFit="1" customWidth="1"/>
    <col min="14068" max="14068" width="6.5" style="565" bestFit="1" customWidth="1"/>
    <col min="14069" max="14069" width="7.75" style="565" customWidth="1"/>
    <col min="14070" max="14070" width="8.125" style="565" bestFit="1" customWidth="1"/>
    <col min="14071" max="14071" width="8" style="565" customWidth="1"/>
    <col min="14072" max="14072" width="8.375" style="565" bestFit="1" customWidth="1"/>
    <col min="14073" max="14073" width="9.625" style="565" bestFit="1" customWidth="1"/>
    <col min="14074" max="14074" width="7.5" style="565" customWidth="1"/>
    <col min="14075" max="14075" width="6.25" style="565" customWidth="1"/>
    <col min="14076" max="14076" width="0.5" style="565" customWidth="1"/>
    <col min="14077" max="14078" width="5.125" style="565" customWidth="1"/>
    <col min="14079" max="14079" width="8.25" style="565" bestFit="1" customWidth="1"/>
    <col min="14080" max="14080" width="9.625" style="565" bestFit="1" customWidth="1"/>
    <col min="14081" max="14081" width="8.75" style="565" bestFit="1" customWidth="1"/>
    <col min="14082" max="14082" width="8" style="565"/>
    <col min="14083" max="14083" width="8.75" style="565" bestFit="1" customWidth="1"/>
    <col min="14084" max="14320" width="8" style="565"/>
    <col min="14321" max="14321" width="3.5" style="565" bestFit="1" customWidth="1"/>
    <col min="14322" max="14322" width="20.375" style="565" customWidth="1"/>
    <col min="14323" max="14323" width="7.25" style="565" bestFit="1" customWidth="1"/>
    <col min="14324" max="14324" width="6.5" style="565" bestFit="1" customWidth="1"/>
    <col min="14325" max="14325" width="7.75" style="565" customWidth="1"/>
    <col min="14326" max="14326" width="8.125" style="565" bestFit="1" customWidth="1"/>
    <col min="14327" max="14327" width="8" style="565" customWidth="1"/>
    <col min="14328" max="14328" width="8.375" style="565" bestFit="1" customWidth="1"/>
    <col min="14329" max="14329" width="9.625" style="565" bestFit="1" customWidth="1"/>
    <col min="14330" max="14330" width="7.5" style="565" customWidth="1"/>
    <col min="14331" max="14331" width="6.25" style="565" customWidth="1"/>
    <col min="14332" max="14332" width="0.5" style="565" customWidth="1"/>
    <col min="14333" max="14334" width="5.125" style="565" customWidth="1"/>
    <col min="14335" max="14335" width="8.25" style="565" bestFit="1" customWidth="1"/>
    <col min="14336" max="14336" width="9.625" style="565" bestFit="1" customWidth="1"/>
    <col min="14337" max="14337" width="8.75" style="565" bestFit="1" customWidth="1"/>
    <col min="14338" max="14338" width="8" style="565"/>
    <col min="14339" max="14339" width="8.75" style="565" bestFit="1" customWidth="1"/>
    <col min="14340" max="14576" width="8" style="565"/>
    <col min="14577" max="14577" width="3.5" style="565" bestFit="1" customWidth="1"/>
    <col min="14578" max="14578" width="20.375" style="565" customWidth="1"/>
    <col min="14579" max="14579" width="7.25" style="565" bestFit="1" customWidth="1"/>
    <col min="14580" max="14580" width="6.5" style="565" bestFit="1" customWidth="1"/>
    <col min="14581" max="14581" width="7.75" style="565" customWidth="1"/>
    <col min="14582" max="14582" width="8.125" style="565" bestFit="1" customWidth="1"/>
    <col min="14583" max="14583" width="8" style="565" customWidth="1"/>
    <col min="14584" max="14584" width="8.375" style="565" bestFit="1" customWidth="1"/>
    <col min="14585" max="14585" width="9.625" style="565" bestFit="1" customWidth="1"/>
    <col min="14586" max="14586" width="7.5" style="565" customWidth="1"/>
    <col min="14587" max="14587" width="6.25" style="565" customWidth="1"/>
    <col min="14588" max="14588" width="0.5" style="565" customWidth="1"/>
    <col min="14589" max="14590" width="5.125" style="565" customWidth="1"/>
    <col min="14591" max="14591" width="8.25" style="565" bestFit="1" customWidth="1"/>
    <col min="14592" max="14592" width="9.625" style="565" bestFit="1" customWidth="1"/>
    <col min="14593" max="14593" width="8.75" style="565" bestFit="1" customWidth="1"/>
    <col min="14594" max="14594" width="8" style="565"/>
    <col min="14595" max="14595" width="8.75" style="565" bestFit="1" customWidth="1"/>
    <col min="14596" max="14832" width="8" style="565"/>
    <col min="14833" max="14833" width="3.5" style="565" bestFit="1" customWidth="1"/>
    <col min="14834" max="14834" width="20.375" style="565" customWidth="1"/>
    <col min="14835" max="14835" width="7.25" style="565" bestFit="1" customWidth="1"/>
    <col min="14836" max="14836" width="6.5" style="565" bestFit="1" customWidth="1"/>
    <col min="14837" max="14837" width="7.75" style="565" customWidth="1"/>
    <col min="14838" max="14838" width="8.125" style="565" bestFit="1" customWidth="1"/>
    <col min="14839" max="14839" width="8" style="565" customWidth="1"/>
    <col min="14840" max="14840" width="8.375" style="565" bestFit="1" customWidth="1"/>
    <col min="14841" max="14841" width="9.625" style="565" bestFit="1" customWidth="1"/>
    <col min="14842" max="14842" width="7.5" style="565" customWidth="1"/>
    <col min="14843" max="14843" width="6.25" style="565" customWidth="1"/>
    <col min="14844" max="14844" width="0.5" style="565" customWidth="1"/>
    <col min="14845" max="14846" width="5.125" style="565" customWidth="1"/>
    <col min="14847" max="14847" width="8.25" style="565" bestFit="1" customWidth="1"/>
    <col min="14848" max="14848" width="9.625" style="565" bestFit="1" customWidth="1"/>
    <col min="14849" max="14849" width="8.75" style="565" bestFit="1" customWidth="1"/>
    <col min="14850" max="14850" width="8" style="565"/>
    <col min="14851" max="14851" width="8.75" style="565" bestFit="1" customWidth="1"/>
    <col min="14852" max="15088" width="8" style="565"/>
    <col min="15089" max="15089" width="3.5" style="565" bestFit="1" customWidth="1"/>
    <col min="15090" max="15090" width="20.375" style="565" customWidth="1"/>
    <col min="15091" max="15091" width="7.25" style="565" bestFit="1" customWidth="1"/>
    <col min="15092" max="15092" width="6.5" style="565" bestFit="1" customWidth="1"/>
    <col min="15093" max="15093" width="7.75" style="565" customWidth="1"/>
    <col min="15094" max="15094" width="8.125" style="565" bestFit="1" customWidth="1"/>
    <col min="15095" max="15095" width="8" style="565" customWidth="1"/>
    <col min="15096" max="15096" width="8.375" style="565" bestFit="1" customWidth="1"/>
    <col min="15097" max="15097" width="9.625" style="565" bestFit="1" customWidth="1"/>
    <col min="15098" max="15098" width="7.5" style="565" customWidth="1"/>
    <col min="15099" max="15099" width="6.25" style="565" customWidth="1"/>
    <col min="15100" max="15100" width="0.5" style="565" customWidth="1"/>
    <col min="15101" max="15102" width="5.125" style="565" customWidth="1"/>
    <col min="15103" max="15103" width="8.25" style="565" bestFit="1" customWidth="1"/>
    <col min="15104" max="15104" width="9.625" style="565" bestFit="1" customWidth="1"/>
    <col min="15105" max="15105" width="8.75" style="565" bestFit="1" customWidth="1"/>
    <col min="15106" max="15106" width="8" style="565"/>
    <col min="15107" max="15107" width="8.75" style="565" bestFit="1" customWidth="1"/>
    <col min="15108" max="15344" width="8" style="565"/>
    <col min="15345" max="15345" width="3.5" style="565" bestFit="1" customWidth="1"/>
    <col min="15346" max="15346" width="20.375" style="565" customWidth="1"/>
    <col min="15347" max="15347" width="7.25" style="565" bestFit="1" customWidth="1"/>
    <col min="15348" max="15348" width="6.5" style="565" bestFit="1" customWidth="1"/>
    <col min="15349" max="15349" width="7.75" style="565" customWidth="1"/>
    <col min="15350" max="15350" width="8.125" style="565" bestFit="1" customWidth="1"/>
    <col min="15351" max="15351" width="8" style="565" customWidth="1"/>
    <col min="15352" max="15352" width="8.375" style="565" bestFit="1" customWidth="1"/>
    <col min="15353" max="15353" width="9.625" style="565" bestFit="1" customWidth="1"/>
    <col min="15354" max="15354" width="7.5" style="565" customWidth="1"/>
    <col min="15355" max="15355" width="6.25" style="565" customWidth="1"/>
    <col min="15356" max="15356" width="0.5" style="565" customWidth="1"/>
    <col min="15357" max="15358" width="5.125" style="565" customWidth="1"/>
    <col min="15359" max="15359" width="8.25" style="565" bestFit="1" customWidth="1"/>
    <col min="15360" max="15360" width="9.625" style="565" bestFit="1" customWidth="1"/>
    <col min="15361" max="15361" width="8.75" style="565" bestFit="1" customWidth="1"/>
    <col min="15362" max="15362" width="8" style="565"/>
    <col min="15363" max="15363" width="8.75" style="565" bestFit="1" customWidth="1"/>
    <col min="15364" max="15600" width="8" style="565"/>
    <col min="15601" max="15601" width="3.5" style="565" bestFit="1" customWidth="1"/>
    <col min="15602" max="15602" width="20.375" style="565" customWidth="1"/>
    <col min="15603" max="15603" width="7.25" style="565" bestFit="1" customWidth="1"/>
    <col min="15604" max="15604" width="6.5" style="565" bestFit="1" customWidth="1"/>
    <col min="15605" max="15605" width="7.75" style="565" customWidth="1"/>
    <col min="15606" max="15606" width="8.125" style="565" bestFit="1" customWidth="1"/>
    <col min="15607" max="15607" width="8" style="565" customWidth="1"/>
    <col min="15608" max="15608" width="8.375" style="565" bestFit="1" customWidth="1"/>
    <col min="15609" max="15609" width="9.625" style="565" bestFit="1" customWidth="1"/>
    <col min="15610" max="15610" width="7.5" style="565" customWidth="1"/>
    <col min="15611" max="15611" width="6.25" style="565" customWidth="1"/>
    <col min="15612" max="15612" width="0.5" style="565" customWidth="1"/>
    <col min="15613" max="15614" width="5.125" style="565" customWidth="1"/>
    <col min="15615" max="15615" width="8.25" style="565" bestFit="1" customWidth="1"/>
    <col min="15616" max="15616" width="9.625" style="565" bestFit="1" customWidth="1"/>
    <col min="15617" max="15617" width="8.75" style="565" bestFit="1" customWidth="1"/>
    <col min="15618" max="15618" width="8" style="565"/>
    <col min="15619" max="15619" width="8.75" style="565" bestFit="1" customWidth="1"/>
    <col min="15620" max="15856" width="8" style="565"/>
    <col min="15857" max="15857" width="3.5" style="565" bestFit="1" customWidth="1"/>
    <col min="15858" max="15858" width="20.375" style="565" customWidth="1"/>
    <col min="15859" max="15859" width="7.25" style="565" bestFit="1" customWidth="1"/>
    <col min="15860" max="15860" width="6.5" style="565" bestFit="1" customWidth="1"/>
    <col min="15861" max="15861" width="7.75" style="565" customWidth="1"/>
    <col min="15862" max="15862" width="8.125" style="565" bestFit="1" customWidth="1"/>
    <col min="15863" max="15863" width="8" style="565" customWidth="1"/>
    <col min="15864" max="15864" width="8.375" style="565" bestFit="1" customWidth="1"/>
    <col min="15865" max="15865" width="9.625" style="565" bestFit="1" customWidth="1"/>
    <col min="15866" max="15866" width="7.5" style="565" customWidth="1"/>
    <col min="15867" max="15867" width="6.25" style="565" customWidth="1"/>
    <col min="15868" max="15868" width="0.5" style="565" customWidth="1"/>
    <col min="15869" max="15870" width="5.125" style="565" customWidth="1"/>
    <col min="15871" max="15871" width="8.25" style="565" bestFit="1" customWidth="1"/>
    <col min="15872" max="15872" width="9.625" style="565" bestFit="1" customWidth="1"/>
    <col min="15873" max="15873" width="8.75" style="565" bestFit="1" customWidth="1"/>
    <col min="15874" max="15874" width="8" style="565"/>
    <col min="15875" max="15875" width="8.75" style="565" bestFit="1" customWidth="1"/>
    <col min="15876" max="16112" width="8" style="565"/>
    <col min="16113" max="16113" width="3.5" style="565" bestFit="1" customWidth="1"/>
    <col min="16114" max="16114" width="20.375" style="565" customWidth="1"/>
    <col min="16115" max="16115" width="7.25" style="565" bestFit="1" customWidth="1"/>
    <col min="16116" max="16116" width="6.5" style="565" bestFit="1" customWidth="1"/>
    <col min="16117" max="16117" width="7.75" style="565" customWidth="1"/>
    <col min="16118" max="16118" width="8.125" style="565" bestFit="1" customWidth="1"/>
    <col min="16119" max="16119" width="8" style="565" customWidth="1"/>
    <col min="16120" max="16120" width="8.375" style="565" bestFit="1" customWidth="1"/>
    <col min="16121" max="16121" width="9.625" style="565" bestFit="1" customWidth="1"/>
    <col min="16122" max="16122" width="7.5" style="565" customWidth="1"/>
    <col min="16123" max="16123" width="6.25" style="565" customWidth="1"/>
    <col min="16124" max="16124" width="0.5" style="565" customWidth="1"/>
    <col min="16125" max="16126" width="5.125" style="565" customWidth="1"/>
    <col min="16127" max="16127" width="8.25" style="565" bestFit="1" customWidth="1"/>
    <col min="16128" max="16128" width="9.625" style="565" bestFit="1" customWidth="1"/>
    <col min="16129" max="16129" width="8.75" style="565" bestFit="1" customWidth="1"/>
    <col min="16130" max="16130" width="8" style="565"/>
    <col min="16131" max="16131" width="8.75" style="565" bestFit="1" customWidth="1"/>
    <col min="16132" max="16384" width="8" style="565"/>
  </cols>
  <sheetData>
    <row r="1" spans="1:14">
      <c r="A1" s="674"/>
      <c r="B1" s="675"/>
      <c r="C1" s="619"/>
      <c r="D1" s="676"/>
      <c r="E1" s="619"/>
      <c r="K1" s="677" t="s">
        <v>115</v>
      </c>
      <c r="L1" s="757" t="s">
        <v>441</v>
      </c>
      <c r="M1" s="636"/>
      <c r="N1" s="757" t="s">
        <v>402</v>
      </c>
    </row>
    <row r="2" spans="1:14">
      <c r="A2" s="674"/>
      <c r="B2" s="675"/>
      <c r="C2" s="619"/>
      <c r="D2" s="676"/>
      <c r="E2" s="619"/>
      <c r="L2" s="757"/>
      <c r="M2" s="636"/>
      <c r="N2" s="757"/>
    </row>
    <row r="3" spans="1:14">
      <c r="A3" s="674"/>
      <c r="B3" s="675"/>
      <c r="C3" s="619"/>
      <c r="D3" s="676"/>
      <c r="E3" s="619"/>
      <c r="L3" s="549" t="s">
        <v>248</v>
      </c>
      <c r="M3" s="636"/>
      <c r="N3" s="549" t="s">
        <v>249</v>
      </c>
    </row>
    <row r="4" spans="1:14">
      <c r="A4" s="674">
        <v>5</v>
      </c>
      <c r="B4" s="576" t="s">
        <v>238</v>
      </c>
      <c r="C4" s="619"/>
      <c r="E4" s="619"/>
      <c r="L4" s="748" t="s">
        <v>92</v>
      </c>
      <c r="M4" s="748"/>
      <c r="N4" s="748"/>
    </row>
    <row r="5" spans="1:14">
      <c r="A5" s="678"/>
      <c r="B5" s="621"/>
      <c r="C5" s="679"/>
      <c r="E5" s="679"/>
      <c r="K5" s="679"/>
      <c r="L5" s="621"/>
      <c r="M5" s="621"/>
      <c r="N5" s="621"/>
    </row>
    <row r="6" spans="1:14">
      <c r="A6" s="678"/>
      <c r="B6" s="577" t="s">
        <v>464</v>
      </c>
      <c r="C6" s="679"/>
      <c r="E6" s="679"/>
      <c r="K6" s="679"/>
      <c r="L6" s="579">
        <v>300</v>
      </c>
      <c r="M6" s="680"/>
      <c r="N6" s="579">
        <v>16653</v>
      </c>
    </row>
    <row r="7" spans="1:14">
      <c r="A7" s="678"/>
      <c r="B7" s="577" t="s">
        <v>465</v>
      </c>
      <c r="C7" s="679"/>
      <c r="E7" s="679"/>
      <c r="K7" s="681">
        <v>5.0999999999999996</v>
      </c>
      <c r="L7" s="579">
        <v>127651</v>
      </c>
      <c r="M7" s="680"/>
      <c r="N7" s="579">
        <v>656355</v>
      </c>
    </row>
    <row r="8" spans="1:14" ht="12.75" thickBot="1">
      <c r="A8" s="678"/>
      <c r="B8" s="679"/>
      <c r="C8" s="679"/>
      <c r="D8" s="679"/>
      <c r="E8" s="679"/>
      <c r="L8" s="581">
        <v>127951</v>
      </c>
      <c r="M8" s="682"/>
      <c r="N8" s="581">
        <v>673008</v>
      </c>
    </row>
    <row r="9" spans="1:14" ht="12.75" thickTop="1">
      <c r="A9" s="678"/>
      <c r="B9" s="679"/>
      <c r="C9" s="679"/>
      <c r="D9" s="679"/>
      <c r="E9" s="679"/>
      <c r="F9" s="679"/>
      <c r="G9" s="679"/>
      <c r="H9" s="679"/>
    </row>
    <row r="10" spans="1:14">
      <c r="A10" s="683">
        <v>5.0999999999999996</v>
      </c>
      <c r="B10" s="756" t="s">
        <v>466</v>
      </c>
      <c r="C10" s="740"/>
      <c r="D10" s="740"/>
      <c r="E10" s="740"/>
      <c r="F10" s="740"/>
      <c r="G10" s="740"/>
      <c r="H10" s="740"/>
      <c r="I10" s="740"/>
      <c r="J10" s="740"/>
      <c r="K10" s="740"/>
      <c r="L10" s="740"/>
      <c r="M10" s="740"/>
      <c r="N10" s="740"/>
    </row>
    <row r="11" spans="1:14" ht="0.75" customHeight="1">
      <c r="A11" s="622"/>
      <c r="B11" s="740"/>
      <c r="C11" s="740"/>
      <c r="D11" s="740"/>
      <c r="E11" s="740"/>
      <c r="F11" s="740"/>
      <c r="G11" s="740"/>
      <c r="H11" s="740"/>
      <c r="I11" s="740"/>
      <c r="J11" s="740"/>
      <c r="K11" s="740"/>
      <c r="L11" s="740"/>
      <c r="M11" s="740"/>
      <c r="N11" s="740"/>
    </row>
    <row r="12" spans="1:14">
      <c r="A12" s="246"/>
      <c r="B12" s="247"/>
      <c r="C12" s="190"/>
      <c r="D12" s="202"/>
      <c r="E12" s="202"/>
      <c r="F12" s="190"/>
      <c r="G12" s="190"/>
      <c r="H12" s="190"/>
    </row>
    <row r="13" spans="1:14">
      <c r="A13" s="187">
        <v>6</v>
      </c>
      <c r="B13" s="196" t="s">
        <v>232</v>
      </c>
      <c r="C13" s="190"/>
      <c r="D13" s="202"/>
      <c r="E13" s="188"/>
      <c r="L13" s="757" t="s">
        <v>441</v>
      </c>
      <c r="M13" s="636"/>
      <c r="N13" s="757" t="s">
        <v>402</v>
      </c>
    </row>
    <row r="14" spans="1:14">
      <c r="A14" s="246"/>
      <c r="B14" s="247"/>
      <c r="C14" s="190"/>
      <c r="D14" s="202"/>
      <c r="E14" s="188"/>
      <c r="L14" s="757"/>
      <c r="M14" s="636"/>
      <c r="N14" s="757"/>
    </row>
    <row r="15" spans="1:14">
      <c r="A15" s="246"/>
      <c r="B15" s="247"/>
      <c r="C15" s="190"/>
      <c r="D15" s="202"/>
      <c r="K15" s="623"/>
      <c r="L15" s="549" t="s">
        <v>248</v>
      </c>
      <c r="M15" s="597"/>
      <c r="N15" s="549" t="s">
        <v>249</v>
      </c>
    </row>
    <row r="16" spans="1:14">
      <c r="A16" s="246"/>
      <c r="B16" s="247"/>
      <c r="C16" s="190"/>
      <c r="D16" s="202"/>
      <c r="E16" s="624"/>
      <c r="L16" s="748" t="s">
        <v>92</v>
      </c>
      <c r="M16" s="748"/>
      <c r="N16" s="748"/>
    </row>
    <row r="17" spans="1:14">
      <c r="A17" s="197"/>
      <c r="B17" s="198" t="s">
        <v>91</v>
      </c>
      <c r="C17" s="195"/>
      <c r="D17" s="195"/>
      <c r="E17" s="195"/>
      <c r="L17" s="190"/>
      <c r="M17" s="190"/>
      <c r="N17" s="190"/>
    </row>
    <row r="18" spans="1:14" hidden="1">
      <c r="A18" s="197"/>
      <c r="B18" s="194" t="s">
        <v>287</v>
      </c>
      <c r="C18" s="195"/>
      <c r="D18" s="195"/>
      <c r="E18" s="195"/>
      <c r="L18" s="276">
        <v>0</v>
      </c>
      <c r="M18" s="574"/>
      <c r="N18" s="276">
        <v>0</v>
      </c>
    </row>
    <row r="19" spans="1:14">
      <c r="A19" s="197"/>
      <c r="B19" s="194" t="s">
        <v>81</v>
      </c>
      <c r="C19" s="195"/>
      <c r="D19" s="195"/>
      <c r="E19" s="195"/>
      <c r="L19" s="276">
        <v>2126939</v>
      </c>
      <c r="M19" s="574"/>
      <c r="N19" s="276">
        <v>2922545</v>
      </c>
    </row>
    <row r="20" spans="1:14" ht="12.75" thickBot="1">
      <c r="L20" s="625">
        <v>2126939</v>
      </c>
      <c r="M20" s="582"/>
      <c r="N20" s="625">
        <v>2922545</v>
      </c>
    </row>
    <row r="21" spans="1:14" s="490" customFormat="1" ht="9" thickTop="1">
      <c r="A21" s="554"/>
      <c r="B21" s="553"/>
      <c r="C21" s="553"/>
      <c r="D21" s="563"/>
      <c r="E21" s="492"/>
      <c r="F21" s="492"/>
      <c r="G21" s="492"/>
      <c r="H21" s="492"/>
      <c r="I21" s="492"/>
      <c r="J21" s="492"/>
      <c r="K21" s="492"/>
      <c r="L21" s="561"/>
      <c r="M21" s="561"/>
      <c r="N21" s="561"/>
    </row>
    <row r="22" spans="1:14">
      <c r="A22" s="560">
        <v>6.1</v>
      </c>
      <c r="B22" s="559" t="s">
        <v>360</v>
      </c>
      <c r="C22" s="559"/>
      <c r="D22" s="558"/>
      <c r="E22" s="558"/>
      <c r="F22" s="558"/>
      <c r="G22" s="558"/>
      <c r="H22" s="558"/>
      <c r="I22" s="558"/>
      <c r="J22" s="557"/>
      <c r="K22" s="557"/>
      <c r="L22" s="369"/>
      <c r="M22" s="369"/>
      <c r="N22" s="212"/>
    </row>
    <row r="23" spans="1:14" ht="3.75" customHeight="1">
      <c r="A23" s="560"/>
      <c r="B23" s="559"/>
      <c r="C23" s="559"/>
      <c r="D23" s="558"/>
      <c r="E23" s="558"/>
      <c r="F23" s="558"/>
      <c r="G23" s="558"/>
      <c r="H23" s="558"/>
      <c r="I23" s="558"/>
      <c r="J23" s="557"/>
      <c r="K23" s="557"/>
      <c r="L23" s="369"/>
      <c r="M23" s="369"/>
      <c r="N23" s="212"/>
    </row>
    <row r="24" spans="1:14">
      <c r="A24" s="560"/>
      <c r="B24" s="556" t="s">
        <v>102</v>
      </c>
      <c r="C24" s="556"/>
      <c r="D24" s="558"/>
      <c r="E24" s="558"/>
      <c r="F24" s="558"/>
      <c r="G24" s="558"/>
      <c r="H24" s="558"/>
      <c r="I24" s="558"/>
      <c r="J24" s="557"/>
      <c r="K24" s="557"/>
      <c r="L24" s="369"/>
      <c r="M24" s="369"/>
      <c r="N24" s="212"/>
    </row>
    <row r="25" spans="1:14" ht="3" customHeight="1">
      <c r="A25" s="560"/>
      <c r="B25" s="555"/>
      <c r="C25" s="555"/>
      <c r="D25" s="558"/>
      <c r="E25" s="558"/>
      <c r="F25" s="558"/>
      <c r="G25" s="558"/>
      <c r="H25" s="558"/>
      <c r="I25" s="558"/>
      <c r="J25" s="557"/>
      <c r="K25" s="557"/>
      <c r="L25" s="366"/>
      <c r="M25" s="366"/>
      <c r="N25" s="366"/>
    </row>
    <row r="26" spans="1:14" s="491" customFormat="1" ht="65.25" customHeight="1">
      <c r="A26" s="690"/>
      <c r="B26" s="750" t="s">
        <v>361</v>
      </c>
      <c r="C26" s="751"/>
      <c r="D26" s="691" t="s">
        <v>408</v>
      </c>
      <c r="E26" s="691" t="s">
        <v>260</v>
      </c>
      <c r="F26" s="691" t="s">
        <v>375</v>
      </c>
      <c r="G26" s="691" t="s">
        <v>376</v>
      </c>
      <c r="H26" s="691" t="s">
        <v>478</v>
      </c>
      <c r="I26" s="691" t="s">
        <v>477</v>
      </c>
      <c r="J26" s="691" t="s">
        <v>479</v>
      </c>
      <c r="K26" s="692" t="s">
        <v>163</v>
      </c>
      <c r="L26" s="691" t="s">
        <v>261</v>
      </c>
      <c r="M26" s="691"/>
      <c r="N26" s="691" t="s">
        <v>300</v>
      </c>
    </row>
    <row r="27" spans="1:14" s="491" customFormat="1" ht="10.5" customHeight="1">
      <c r="A27" s="560"/>
      <c r="B27" s="335"/>
      <c r="C27" s="335"/>
      <c r="D27" s="752" t="s">
        <v>324</v>
      </c>
      <c r="E27" s="753"/>
      <c r="F27" s="753"/>
      <c r="G27" s="753"/>
      <c r="H27" s="754"/>
      <c r="I27" s="693" t="s">
        <v>480</v>
      </c>
      <c r="J27" s="694"/>
      <c r="K27" s="752" t="s">
        <v>377</v>
      </c>
      <c r="L27" s="753"/>
      <c r="M27" s="753"/>
      <c r="N27" s="754"/>
    </row>
    <row r="28" spans="1:14" s="491" customFormat="1">
      <c r="A28" s="560"/>
      <c r="B28" s="335"/>
      <c r="C28" s="335"/>
      <c r="D28" s="335"/>
      <c r="E28" s="335"/>
      <c r="F28" s="335"/>
      <c r="G28" s="335"/>
      <c r="H28" s="335"/>
      <c r="I28" s="566"/>
      <c r="J28" s="335"/>
      <c r="K28" s="335"/>
      <c r="L28" s="335"/>
      <c r="M28" s="335"/>
      <c r="N28" s="695"/>
    </row>
    <row r="29" spans="1:14" s="491" customFormat="1">
      <c r="A29" s="560"/>
      <c r="B29" s="696" t="s">
        <v>409</v>
      </c>
      <c r="C29" s="697"/>
      <c r="D29" s="697"/>
      <c r="E29" s="697"/>
      <c r="F29" s="697"/>
      <c r="G29" s="697"/>
      <c r="H29" s="697"/>
      <c r="I29" s="326"/>
      <c r="J29" s="697"/>
      <c r="K29" s="697"/>
      <c r="L29" s="698"/>
      <c r="M29" s="698"/>
      <c r="N29" s="697"/>
    </row>
    <row r="30" spans="1:14" s="491" customFormat="1" ht="17.25" customHeight="1">
      <c r="A30" s="560"/>
      <c r="B30" s="699" t="s">
        <v>410</v>
      </c>
      <c r="C30" s="700"/>
      <c r="D30" s="566">
        <v>6629578</v>
      </c>
      <c r="E30" s="326">
        <v>0</v>
      </c>
      <c r="F30" s="326"/>
      <c r="G30" s="326">
        <v>287500</v>
      </c>
      <c r="H30" s="326">
        <v>6342078</v>
      </c>
      <c r="I30" s="326">
        <v>195174</v>
      </c>
      <c r="J30" s="326">
        <v>327632</v>
      </c>
      <c r="K30" s="698">
        <v>17.536867448469074</v>
      </c>
      <c r="L30" s="698">
        <v>15.40392084587287</v>
      </c>
      <c r="M30" s="698"/>
      <c r="N30" s="701">
        <v>0.3</v>
      </c>
    </row>
    <row r="31" spans="1:14" s="491" customFormat="1" ht="14.25" customHeight="1">
      <c r="A31" s="560"/>
      <c r="B31" s="696"/>
      <c r="C31" s="697"/>
      <c r="D31" s="702">
        <v>6629578</v>
      </c>
      <c r="E31" s="702">
        <v>0</v>
      </c>
      <c r="F31" s="702">
        <v>0</v>
      </c>
      <c r="G31" s="702">
        <v>287500</v>
      </c>
      <c r="H31" s="702">
        <v>6342078</v>
      </c>
      <c r="I31" s="702">
        <v>195174</v>
      </c>
      <c r="J31" s="702">
        <v>327632</v>
      </c>
      <c r="K31" s="703">
        <v>17.536867448469074</v>
      </c>
      <c r="L31" s="703">
        <v>15.40392084587287</v>
      </c>
      <c r="M31" s="703"/>
      <c r="N31" s="704"/>
    </row>
    <row r="32" spans="1:14" s="491" customFormat="1">
      <c r="A32" s="560"/>
      <c r="B32" s="335"/>
      <c r="C32" s="697"/>
      <c r="D32" s="705"/>
      <c r="E32" s="705"/>
      <c r="F32" s="705"/>
      <c r="G32" s="705"/>
      <c r="H32" s="705"/>
      <c r="I32" s="705"/>
      <c r="J32" s="705"/>
      <c r="K32" s="698"/>
      <c r="L32" s="698"/>
      <c r="M32" s="698"/>
      <c r="N32" s="706"/>
    </row>
    <row r="33" spans="1:14" s="491" customFormat="1" ht="15" customHeight="1">
      <c r="A33" s="560"/>
      <c r="B33" s="696" t="s">
        <v>423</v>
      </c>
      <c r="C33" s="700"/>
      <c r="D33" s="326"/>
      <c r="E33" s="326"/>
      <c r="F33" s="326"/>
      <c r="G33" s="326"/>
      <c r="H33" s="697"/>
      <c r="I33" s="326"/>
      <c r="J33" s="326"/>
      <c r="K33" s="698"/>
      <c r="L33" s="698"/>
      <c r="M33" s="698"/>
      <c r="N33" s="707"/>
    </row>
    <row r="34" spans="1:14" s="491" customFormat="1" ht="18.75" customHeight="1">
      <c r="A34" s="560"/>
      <c r="B34" s="699" t="s">
        <v>411</v>
      </c>
      <c r="C34" s="335"/>
      <c r="D34" s="326">
        <v>895284</v>
      </c>
      <c r="E34" s="326">
        <v>0</v>
      </c>
      <c r="F34" s="326"/>
      <c r="G34" s="326">
        <v>0</v>
      </c>
      <c r="H34" s="326">
        <v>895284</v>
      </c>
      <c r="I34" s="326">
        <v>33818</v>
      </c>
      <c r="J34" s="326">
        <v>69088</v>
      </c>
      <c r="K34" s="698">
        <v>3.6980120936899672</v>
      </c>
      <c r="L34" s="698">
        <v>3.2482360801132515</v>
      </c>
      <c r="M34" s="698"/>
      <c r="N34" s="701">
        <v>0.1</v>
      </c>
    </row>
    <row r="35" spans="1:14" s="491" customFormat="1" ht="17.25" customHeight="1">
      <c r="A35" s="560"/>
      <c r="B35" s="335"/>
      <c r="C35" s="697"/>
      <c r="D35" s="702">
        <v>895284</v>
      </c>
      <c r="E35" s="702">
        <v>0</v>
      </c>
      <c r="F35" s="702">
        <v>0</v>
      </c>
      <c r="G35" s="702">
        <v>0</v>
      </c>
      <c r="H35" s="702">
        <v>895284</v>
      </c>
      <c r="I35" s="702">
        <v>33818</v>
      </c>
      <c r="J35" s="702">
        <v>69088</v>
      </c>
      <c r="K35" s="703">
        <v>3.6980120936899672</v>
      </c>
      <c r="L35" s="703">
        <v>3.2482360801132515</v>
      </c>
      <c r="M35" s="703"/>
      <c r="N35" s="708"/>
    </row>
    <row r="36" spans="1:14" s="491" customFormat="1" ht="12.75" customHeight="1">
      <c r="A36" s="560"/>
      <c r="B36" s="335"/>
      <c r="C36" s="697"/>
      <c r="D36" s="709"/>
      <c r="E36" s="709"/>
      <c r="F36" s="709"/>
      <c r="G36" s="709"/>
      <c r="H36" s="709"/>
      <c r="I36" s="709"/>
      <c r="J36" s="709"/>
      <c r="K36" s="710"/>
      <c r="L36" s="710"/>
      <c r="M36" s="710"/>
      <c r="N36" s="711"/>
    </row>
    <row r="37" spans="1:14" s="491" customFormat="1" ht="16.5" customHeight="1">
      <c r="A37" s="560"/>
      <c r="B37" s="696" t="s">
        <v>412</v>
      </c>
      <c r="C37" s="700"/>
      <c r="D37" s="705"/>
      <c r="E37" s="705"/>
      <c r="F37" s="705"/>
      <c r="G37" s="705"/>
      <c r="H37" s="705"/>
      <c r="I37" s="705"/>
      <c r="J37" s="705"/>
      <c r="K37" s="698"/>
      <c r="L37" s="698"/>
      <c r="M37" s="698"/>
      <c r="N37" s="712"/>
    </row>
    <row r="38" spans="1:14" s="491" customFormat="1" ht="14.25" customHeight="1">
      <c r="A38" s="560"/>
      <c r="B38" s="699" t="s">
        <v>413</v>
      </c>
      <c r="C38" s="697"/>
      <c r="D38" s="326">
        <v>536555</v>
      </c>
      <c r="E38" s="326">
        <v>0</v>
      </c>
      <c r="F38" s="326">
        <v>0</v>
      </c>
      <c r="G38" s="326">
        <v>0</v>
      </c>
      <c r="H38" s="326">
        <v>536555</v>
      </c>
      <c r="I38" s="326">
        <v>60914</v>
      </c>
      <c r="J38" s="326">
        <v>188460</v>
      </c>
      <c r="K38" s="698">
        <v>10.087531252559218</v>
      </c>
      <c r="L38" s="698">
        <v>8.8606208264552961</v>
      </c>
      <c r="M38" s="698"/>
      <c r="N38" s="701">
        <v>0.2</v>
      </c>
    </row>
    <row r="39" spans="1:14" s="491" customFormat="1" ht="14.25" customHeight="1">
      <c r="A39" s="560"/>
      <c r="B39" s="699" t="s">
        <v>414</v>
      </c>
      <c r="C39" s="697"/>
      <c r="D39" s="326">
        <v>5808067</v>
      </c>
      <c r="E39" s="326">
        <v>0</v>
      </c>
      <c r="F39" s="326">
        <v>0</v>
      </c>
      <c r="G39" s="326">
        <v>200000</v>
      </c>
      <c r="H39" s="326">
        <v>5608067</v>
      </c>
      <c r="I39" s="326">
        <v>80793</v>
      </c>
      <c r="J39" s="326">
        <v>143006</v>
      </c>
      <c r="K39" s="698">
        <v>7.6545553130822634</v>
      </c>
      <c r="L39" s="698">
        <v>6.7235590677494752</v>
      </c>
      <c r="M39" s="698"/>
      <c r="N39" s="701">
        <v>0.88</v>
      </c>
    </row>
    <row r="40" spans="1:14" s="491" customFormat="1" ht="14.25" customHeight="1">
      <c r="A40" s="560"/>
      <c r="B40" s="699" t="s">
        <v>415</v>
      </c>
      <c r="C40" s="697"/>
      <c r="D40" s="326">
        <v>12167700</v>
      </c>
      <c r="E40" s="326">
        <v>0</v>
      </c>
      <c r="F40" s="326">
        <v>0</v>
      </c>
      <c r="G40" s="326">
        <v>200000</v>
      </c>
      <c r="H40" s="326">
        <v>11967700</v>
      </c>
      <c r="I40" s="326">
        <v>147257</v>
      </c>
      <c r="J40" s="326">
        <v>329830</v>
      </c>
      <c r="K40" s="698">
        <v>17.654517844803177</v>
      </c>
      <c r="L40" s="698">
        <v>15.507261844368832</v>
      </c>
      <c r="M40" s="698"/>
      <c r="N40" s="701">
        <v>1.36</v>
      </c>
    </row>
    <row r="41" spans="1:14" s="491" customFormat="1">
      <c r="A41" s="560"/>
      <c r="B41" s="700"/>
      <c r="C41" s="700"/>
      <c r="D41" s="702">
        <v>18512322</v>
      </c>
      <c r="E41" s="702">
        <v>0</v>
      </c>
      <c r="F41" s="702">
        <v>0</v>
      </c>
      <c r="G41" s="702">
        <v>400000</v>
      </c>
      <c r="H41" s="702">
        <v>18112322</v>
      </c>
      <c r="I41" s="702">
        <v>288964</v>
      </c>
      <c r="J41" s="702">
        <v>661296</v>
      </c>
      <c r="K41" s="703">
        <v>35.39660441044466</v>
      </c>
      <c r="L41" s="703">
        <v>31.091441738573604</v>
      </c>
      <c r="M41" s="703"/>
      <c r="N41" s="704"/>
    </row>
    <row r="42" spans="1:14" s="491" customFormat="1">
      <c r="A42" s="560"/>
      <c r="B42" s="700"/>
      <c r="C42" s="700"/>
      <c r="D42" s="697"/>
      <c r="E42" s="697"/>
      <c r="F42" s="697"/>
      <c r="G42" s="697"/>
      <c r="H42" s="697"/>
      <c r="I42" s="697"/>
      <c r="J42" s="697"/>
      <c r="K42" s="698"/>
      <c r="L42" s="698"/>
      <c r="M42" s="698"/>
      <c r="N42" s="707"/>
    </row>
    <row r="43" spans="1:14" s="491" customFormat="1">
      <c r="A43" s="560"/>
      <c r="B43" s="696" t="s">
        <v>416</v>
      </c>
      <c r="C43" s="700"/>
      <c r="D43" s="697"/>
      <c r="E43" s="697"/>
      <c r="F43" s="697"/>
      <c r="G43" s="697"/>
      <c r="H43" s="697"/>
      <c r="I43" s="697"/>
      <c r="J43" s="697"/>
      <c r="K43" s="698"/>
      <c r="L43" s="698"/>
      <c r="M43" s="698"/>
      <c r="N43" s="707"/>
    </row>
    <row r="44" spans="1:14" s="491" customFormat="1" ht="15.75" customHeight="1">
      <c r="A44" s="560"/>
      <c r="B44" s="699" t="s">
        <v>417</v>
      </c>
      <c r="C44" s="700"/>
      <c r="D44" s="326">
        <v>7364972</v>
      </c>
      <c r="E44" s="326"/>
      <c r="F44" s="326"/>
      <c r="G44" s="326">
        <v>0</v>
      </c>
      <c r="H44" s="326">
        <v>7364972</v>
      </c>
      <c r="I44" s="326">
        <v>366491</v>
      </c>
      <c r="J44" s="326">
        <v>842847</v>
      </c>
      <c r="K44" s="698">
        <v>45.114323748412282</v>
      </c>
      <c r="L44" s="698">
        <v>39.627229553832997</v>
      </c>
      <c r="M44" s="698"/>
      <c r="N44" s="701">
        <v>0.17</v>
      </c>
    </row>
    <row r="45" spans="1:14" s="491" customFormat="1" ht="18" customHeight="1">
      <c r="A45" s="560"/>
      <c r="B45" s="699" t="s">
        <v>418</v>
      </c>
      <c r="C45" s="699"/>
      <c r="D45" s="326">
        <v>1608279</v>
      </c>
      <c r="E45" s="326"/>
      <c r="F45" s="326"/>
      <c r="G45" s="326">
        <v>0</v>
      </c>
      <c r="H45" s="326">
        <v>1608279</v>
      </c>
      <c r="I45" s="326">
        <v>127861</v>
      </c>
      <c r="J45" s="326">
        <v>206053</v>
      </c>
      <c r="K45" s="698">
        <v>11.029216158248882</v>
      </c>
      <c r="L45" s="698">
        <v>9.6877719577289252</v>
      </c>
      <c r="M45" s="698"/>
      <c r="N45" s="701">
        <v>0.08</v>
      </c>
    </row>
    <row r="46" spans="1:14" s="491" customFormat="1" ht="14.25" customHeight="1">
      <c r="A46" s="560"/>
      <c r="B46" s="335"/>
      <c r="C46" s="697"/>
      <c r="D46" s="702">
        <v>8973251</v>
      </c>
      <c r="E46" s="702">
        <v>0</v>
      </c>
      <c r="F46" s="702">
        <v>0</v>
      </c>
      <c r="G46" s="702">
        <v>0</v>
      </c>
      <c r="H46" s="702">
        <v>8973251</v>
      </c>
      <c r="I46" s="702">
        <v>494352</v>
      </c>
      <c r="J46" s="702">
        <v>1048900</v>
      </c>
      <c r="K46" s="703">
        <v>56.143539906661161</v>
      </c>
      <c r="L46" s="703">
        <v>49.315001511561924</v>
      </c>
      <c r="M46" s="703"/>
      <c r="N46" s="704"/>
    </row>
    <row r="47" spans="1:14" s="491" customFormat="1" ht="3" customHeight="1">
      <c r="A47" s="560"/>
      <c r="B47" s="700"/>
      <c r="C47" s="700"/>
      <c r="D47" s="697"/>
      <c r="E47" s="697"/>
      <c r="F47" s="697"/>
      <c r="G47" s="697"/>
      <c r="H47" s="697"/>
      <c r="I47" s="326"/>
      <c r="J47" s="697"/>
      <c r="K47" s="698"/>
      <c r="L47" s="698"/>
      <c r="M47" s="698"/>
      <c r="N47" s="697"/>
    </row>
    <row r="48" spans="1:14" s="491" customFormat="1" ht="16.5" customHeight="1">
      <c r="A48" s="560"/>
      <c r="B48" s="696" t="s">
        <v>419</v>
      </c>
      <c r="C48" s="700"/>
      <c r="D48" s="697"/>
      <c r="E48" s="697"/>
      <c r="F48" s="697"/>
      <c r="G48" s="697"/>
      <c r="H48" s="697"/>
      <c r="I48" s="326"/>
      <c r="J48" s="697"/>
      <c r="K48" s="698"/>
      <c r="L48" s="698"/>
      <c r="M48" s="698"/>
      <c r="N48" s="697"/>
    </row>
    <row r="49" spans="1:14" s="491" customFormat="1" ht="18.75" customHeight="1">
      <c r="A49" s="560"/>
      <c r="B49" s="699" t="s">
        <v>481</v>
      </c>
      <c r="C49" s="697"/>
      <c r="D49" s="326">
        <v>1333103</v>
      </c>
      <c r="E49" s="326">
        <v>0</v>
      </c>
      <c r="F49" s="326">
        <v>0</v>
      </c>
      <c r="G49" s="713">
        <v>0</v>
      </c>
      <c r="H49" s="326">
        <v>1333103</v>
      </c>
      <c r="I49" s="326">
        <v>14677</v>
      </c>
      <c r="J49" s="326">
        <v>20023</v>
      </c>
      <c r="K49" s="698">
        <v>1.0717533602355576</v>
      </c>
      <c r="L49" s="698">
        <v>0.94139982387835297</v>
      </c>
      <c r="M49" s="698"/>
      <c r="N49" s="701">
        <v>0.04</v>
      </c>
    </row>
    <row r="50" spans="1:14" s="491" customFormat="1" ht="17.25" customHeight="1">
      <c r="A50" s="560"/>
      <c r="B50" s="335"/>
      <c r="C50" s="700"/>
      <c r="D50" s="702">
        <v>1333103</v>
      </c>
      <c r="E50" s="702">
        <v>0</v>
      </c>
      <c r="F50" s="702">
        <v>0</v>
      </c>
      <c r="G50" s="702">
        <v>0</v>
      </c>
      <c r="H50" s="702">
        <v>1333103</v>
      </c>
      <c r="I50" s="702">
        <v>14677</v>
      </c>
      <c r="J50" s="702">
        <v>20023</v>
      </c>
      <c r="K50" s="703">
        <v>1.0717533602355576</v>
      </c>
      <c r="L50" s="703">
        <v>0.94139982387835297</v>
      </c>
      <c r="M50" s="703"/>
      <c r="N50" s="704"/>
    </row>
    <row r="51" spans="1:14" s="491" customFormat="1" ht="15" customHeight="1">
      <c r="A51" s="560"/>
      <c r="B51" s="335"/>
      <c r="C51" s="700"/>
      <c r="D51" s="326"/>
      <c r="E51" s="326"/>
      <c r="F51" s="326"/>
      <c r="G51" s="326"/>
      <c r="H51" s="713"/>
      <c r="I51" s="326"/>
      <c r="J51" s="326"/>
      <c r="K51" s="698"/>
      <c r="L51" s="698"/>
      <c r="M51" s="698"/>
      <c r="N51" s="714"/>
    </row>
    <row r="52" spans="1:14" s="491" customFormat="1" ht="17.25" customHeight="1" thickBot="1">
      <c r="A52" s="560"/>
      <c r="B52" s="697"/>
      <c r="C52" s="697"/>
      <c r="D52" s="715">
        <v>36343538</v>
      </c>
      <c r="E52" s="715">
        <v>0</v>
      </c>
      <c r="F52" s="715">
        <v>0</v>
      </c>
      <c r="G52" s="715">
        <v>687500</v>
      </c>
      <c r="H52" s="715">
        <v>35656038</v>
      </c>
      <c r="I52" s="715">
        <v>1026984</v>
      </c>
      <c r="J52" s="715">
        <v>2126939</v>
      </c>
      <c r="K52" s="716">
        <v>113.84677721950041</v>
      </c>
      <c r="L52" s="716">
        <v>100</v>
      </c>
      <c r="M52" s="716"/>
      <c r="N52" s="717"/>
    </row>
    <row r="53" spans="1:14" s="491" customFormat="1" ht="12" customHeight="1" thickTop="1">
      <c r="A53" s="554"/>
      <c r="B53" s="494"/>
      <c r="C53" s="494"/>
      <c r="D53" s="493"/>
      <c r="E53" s="493"/>
      <c r="F53" s="493"/>
      <c r="G53" s="493"/>
      <c r="H53" s="495"/>
      <c r="I53" s="493"/>
      <c r="J53" s="494"/>
      <c r="K53" s="496"/>
      <c r="L53" s="496"/>
      <c r="M53" s="496"/>
      <c r="N53" s="497"/>
    </row>
    <row r="54" spans="1:14" s="573" customFormat="1">
      <c r="A54" s="562">
        <v>6.1999999999999993</v>
      </c>
      <c r="B54" s="755" t="s">
        <v>482</v>
      </c>
      <c r="C54" s="755"/>
      <c r="D54" s="755"/>
      <c r="E54" s="755"/>
      <c r="F54" s="755"/>
      <c r="G54" s="755"/>
      <c r="H54" s="755"/>
      <c r="I54" s="755"/>
      <c r="J54" s="755"/>
      <c r="K54" s="755"/>
      <c r="L54" s="755"/>
      <c r="M54" s="755"/>
      <c r="N54" s="755"/>
    </row>
    <row r="55" spans="1:14" s="573" customFormat="1">
      <c r="B55" s="755"/>
      <c r="C55" s="755"/>
      <c r="D55" s="755"/>
      <c r="E55" s="755"/>
      <c r="F55" s="755"/>
      <c r="G55" s="755"/>
      <c r="H55" s="755"/>
      <c r="I55" s="755"/>
      <c r="J55" s="755"/>
      <c r="K55" s="755"/>
      <c r="L55" s="755"/>
      <c r="M55" s="755"/>
      <c r="N55" s="755"/>
    </row>
    <row r="56" spans="1:14" s="573" customFormat="1">
      <c r="B56" s="755"/>
      <c r="C56" s="755"/>
      <c r="D56" s="755"/>
      <c r="E56" s="755"/>
      <c r="F56" s="755"/>
      <c r="G56" s="755"/>
      <c r="H56" s="755"/>
      <c r="I56" s="755"/>
      <c r="J56" s="755"/>
      <c r="K56" s="755"/>
      <c r="L56" s="755"/>
      <c r="M56" s="755"/>
      <c r="N56" s="755"/>
    </row>
    <row r="57" spans="1:14" ht="12.75" customHeight="1"/>
    <row r="58" spans="1:14" ht="12.75" customHeight="1"/>
    <row r="59" spans="1:14" ht="12" customHeight="1">
      <c r="L59" s="747" t="s">
        <v>453</v>
      </c>
      <c r="M59" s="747"/>
      <c r="N59" s="747"/>
    </row>
    <row r="60" spans="1:14" ht="12" customHeight="1">
      <c r="L60" s="635" t="s">
        <v>454</v>
      </c>
      <c r="M60" s="597"/>
      <c r="N60" s="635" t="s">
        <v>382</v>
      </c>
    </row>
    <row r="61" spans="1:14" ht="12" customHeight="1">
      <c r="A61" s="562">
        <v>6.2999999999999989</v>
      </c>
      <c r="B61" s="568" t="s">
        <v>489</v>
      </c>
      <c r="L61" s="747" t="s">
        <v>403</v>
      </c>
      <c r="M61" s="747"/>
      <c r="N61" s="747"/>
    </row>
    <row r="62" spans="1:14" ht="12" customHeight="1">
      <c r="B62" s="532" t="s">
        <v>349</v>
      </c>
      <c r="C62" s="568"/>
      <c r="D62" s="568"/>
      <c r="E62" s="568"/>
      <c r="F62" s="573"/>
      <c r="G62" s="573"/>
      <c r="H62" s="573"/>
      <c r="L62" s="748" t="s">
        <v>404</v>
      </c>
      <c r="M62" s="748"/>
      <c r="N62" s="749"/>
    </row>
    <row r="63" spans="1:14" ht="12" customHeight="1">
      <c r="B63" s="573"/>
      <c r="C63" s="573"/>
      <c r="D63" s="573"/>
      <c r="E63" s="573"/>
      <c r="F63" s="573"/>
      <c r="G63" s="573"/>
      <c r="H63" s="573"/>
    </row>
    <row r="64" spans="1:14" ht="12" customHeight="1">
      <c r="B64" s="573" t="s">
        <v>313</v>
      </c>
      <c r="C64" s="573"/>
      <c r="D64" s="573"/>
      <c r="E64" s="573"/>
      <c r="F64" s="573"/>
      <c r="G64" s="573"/>
      <c r="H64" s="573"/>
      <c r="L64" s="543">
        <v>2126939</v>
      </c>
      <c r="M64" s="543"/>
      <c r="N64" s="543">
        <v>3134455</v>
      </c>
    </row>
    <row r="65" spans="2:14" ht="12" customHeight="1">
      <c r="B65" s="573" t="s">
        <v>321</v>
      </c>
      <c r="C65" s="573"/>
      <c r="D65" s="573"/>
      <c r="E65" s="573"/>
      <c r="F65" s="573"/>
      <c r="G65" s="573"/>
      <c r="H65" s="573"/>
      <c r="L65" s="544">
        <v>1026985</v>
      </c>
      <c r="M65" s="544"/>
      <c r="N65" s="544">
        <v>1179593</v>
      </c>
    </row>
    <row r="66" spans="2:14" ht="12" customHeight="1">
      <c r="B66" s="573"/>
      <c r="C66" s="573"/>
      <c r="D66" s="573"/>
      <c r="E66" s="573"/>
      <c r="F66" s="573"/>
      <c r="G66" s="573"/>
      <c r="H66" s="573"/>
      <c r="L66" s="545">
        <v>1099954</v>
      </c>
      <c r="M66" s="545"/>
      <c r="N66" s="545">
        <v>1954862</v>
      </c>
    </row>
    <row r="67" spans="2:14" ht="12" customHeight="1">
      <c r="B67" s="537" t="s">
        <v>352</v>
      </c>
      <c r="C67" s="573"/>
      <c r="D67" s="573"/>
      <c r="E67" s="573"/>
      <c r="F67" s="573"/>
      <c r="G67" s="573"/>
      <c r="H67" s="573"/>
      <c r="L67" s="533"/>
      <c r="M67" s="542"/>
      <c r="N67" s="533"/>
    </row>
    <row r="68" spans="2:14" ht="12" customHeight="1">
      <c r="B68" s="234" t="s">
        <v>483</v>
      </c>
      <c r="C68" s="211"/>
      <c r="D68" s="211"/>
      <c r="E68" s="211"/>
      <c r="F68" s="211"/>
      <c r="G68" s="211"/>
      <c r="H68" s="211"/>
      <c r="L68" s="542">
        <v>1881370</v>
      </c>
      <c r="M68" s="542"/>
      <c r="N68" s="542">
        <v>3948063</v>
      </c>
    </row>
    <row r="69" spans="2:14" ht="12" customHeight="1" thickBot="1">
      <c r="B69" s="498" t="s">
        <v>490</v>
      </c>
      <c r="C69" s="573"/>
      <c r="D69" s="573"/>
      <c r="E69" s="573"/>
      <c r="F69" s="573"/>
      <c r="G69" s="573"/>
      <c r="H69" s="573"/>
      <c r="L69" s="546">
        <v>-781416</v>
      </c>
      <c r="M69" s="546"/>
      <c r="N69" s="546">
        <v>-1993201</v>
      </c>
    </row>
    <row r="70" spans="2:14" ht="6.75" customHeight="1" thickTop="1">
      <c r="B70" s="234"/>
      <c r="C70" s="573"/>
      <c r="D70" s="573"/>
      <c r="E70" s="573"/>
      <c r="F70" s="573"/>
      <c r="G70" s="573"/>
      <c r="H70" s="573"/>
    </row>
    <row r="71" spans="2:14" ht="12" customHeight="1"/>
    <row r="72" spans="2:14" ht="12" customHeight="1"/>
    <row r="73" spans="2:14" ht="12" customHeight="1"/>
    <row r="74" spans="2:14" ht="12" customHeight="1"/>
    <row r="75" spans="2:14" ht="12" customHeight="1"/>
    <row r="76" spans="2:14" ht="12" customHeight="1"/>
    <row r="77" spans="2:14" ht="12" customHeight="1"/>
    <row r="78" spans="2:14" ht="12" customHeight="1"/>
    <row r="79" spans="2:14" ht="12" customHeight="1"/>
    <row r="80"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4">
    <mergeCell ref="L16:N16"/>
    <mergeCell ref="L4:N4"/>
    <mergeCell ref="B10:N11"/>
    <mergeCell ref="L1:L2"/>
    <mergeCell ref="N1:N2"/>
    <mergeCell ref="L13:L14"/>
    <mergeCell ref="N13:N14"/>
    <mergeCell ref="L61:N61"/>
    <mergeCell ref="L62:N62"/>
    <mergeCell ref="B26:C26"/>
    <mergeCell ref="D27:H27"/>
    <mergeCell ref="B54:N56"/>
    <mergeCell ref="K27:N27"/>
    <mergeCell ref="L59:N59"/>
  </mergeCells>
  <printOptions horizontalCentered="1"/>
  <pageMargins left="0.75" right="0.5" top="0.5" bottom="0.25" header="0.3" footer="0.3"/>
  <pageSetup paperSize="9" scale="75" orientation="portrait" r:id="rId1"/>
  <headerFooter>
    <oddFooter>&amp;C8 of 11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N117"/>
  <sheetViews>
    <sheetView view="pageBreakPreview" topLeftCell="A10" zoomScale="115" zoomScaleSheetLayoutView="115" workbookViewId="0">
      <selection activeCell="B35" sqref="B35"/>
    </sheetView>
  </sheetViews>
  <sheetFormatPr defaultColWidth="8" defaultRowHeight="12"/>
  <cols>
    <col min="1" max="1" width="4.875" style="565" customWidth="1"/>
    <col min="2" max="2" width="3.625" style="565" customWidth="1"/>
    <col min="3" max="3" width="14.75" style="565" customWidth="1"/>
    <col min="4" max="4" width="6.25" style="565" customWidth="1"/>
    <col min="5" max="5" width="6.75" style="565" customWidth="1"/>
    <col min="6" max="9" width="1.5" style="565" customWidth="1"/>
    <col min="10" max="10" width="2.75" style="565" customWidth="1"/>
    <col min="11" max="11" width="6.875" style="565" customWidth="1"/>
    <col min="12" max="12" width="9.375" style="565" customWidth="1"/>
    <col min="13" max="13" width="0.25" style="565" customWidth="1"/>
    <col min="14" max="14" width="9.5" style="565" customWidth="1"/>
    <col min="15" max="245" width="8" style="565"/>
    <col min="246" max="246" width="3.5" style="565" bestFit="1" customWidth="1"/>
    <col min="247" max="247" width="20.375" style="565" customWidth="1"/>
    <col min="248" max="248" width="7.25" style="565" bestFit="1" customWidth="1"/>
    <col min="249" max="249" width="6.5" style="565" bestFit="1" customWidth="1"/>
    <col min="250" max="250" width="7.75" style="565" customWidth="1"/>
    <col min="251" max="251" width="8.125" style="565" bestFit="1" customWidth="1"/>
    <col min="252" max="252" width="8" style="565" customWidth="1"/>
    <col min="253" max="253" width="8.375" style="565" bestFit="1" customWidth="1"/>
    <col min="254" max="254" width="9.625" style="565" bestFit="1" customWidth="1"/>
    <col min="255" max="255" width="7.5" style="565" customWidth="1"/>
    <col min="256" max="256" width="6.25" style="565" customWidth="1"/>
    <col min="257" max="257" width="0.5" style="565" customWidth="1"/>
    <col min="258" max="259" width="5.125" style="565" customWidth="1"/>
    <col min="260" max="260" width="8.25" style="565" bestFit="1" customWidth="1"/>
    <col min="261" max="261" width="9.625" style="565" bestFit="1" customWidth="1"/>
    <col min="262" max="262" width="8.75" style="565" bestFit="1" customWidth="1"/>
    <col min="263" max="263" width="8" style="565"/>
    <col min="264" max="264" width="8.75" style="565" bestFit="1" customWidth="1"/>
    <col min="265" max="501" width="8" style="565"/>
    <col min="502" max="502" width="3.5" style="565" bestFit="1" customWidth="1"/>
    <col min="503" max="503" width="20.375" style="565" customWidth="1"/>
    <col min="504" max="504" width="7.25" style="565" bestFit="1" customWidth="1"/>
    <col min="505" max="505" width="6.5" style="565" bestFit="1" customWidth="1"/>
    <col min="506" max="506" width="7.75" style="565" customWidth="1"/>
    <col min="507" max="507" width="8.125" style="565" bestFit="1" customWidth="1"/>
    <col min="508" max="508" width="8" style="565" customWidth="1"/>
    <col min="509" max="509" width="8.375" style="565" bestFit="1" customWidth="1"/>
    <col min="510" max="510" width="9.625" style="565" bestFit="1" customWidth="1"/>
    <col min="511" max="511" width="7.5" style="565" customWidth="1"/>
    <col min="512" max="512" width="6.25" style="565" customWidth="1"/>
    <col min="513" max="513" width="0.5" style="565" customWidth="1"/>
    <col min="514" max="515" width="5.125" style="565" customWidth="1"/>
    <col min="516" max="516" width="8.25" style="565" bestFit="1" customWidth="1"/>
    <col min="517" max="517" width="9.625" style="565" bestFit="1" customWidth="1"/>
    <col min="518" max="518" width="8.75" style="565" bestFit="1" customWidth="1"/>
    <col min="519" max="519" width="8" style="565"/>
    <col min="520" max="520" width="8.75" style="565" bestFit="1" customWidth="1"/>
    <col min="521" max="757" width="8" style="565"/>
    <col min="758" max="758" width="3.5" style="565" bestFit="1" customWidth="1"/>
    <col min="759" max="759" width="20.375" style="565" customWidth="1"/>
    <col min="760" max="760" width="7.25" style="565" bestFit="1" customWidth="1"/>
    <col min="761" max="761" width="6.5" style="565" bestFit="1" customWidth="1"/>
    <col min="762" max="762" width="7.75" style="565" customWidth="1"/>
    <col min="763" max="763" width="8.125" style="565" bestFit="1" customWidth="1"/>
    <col min="764" max="764" width="8" style="565" customWidth="1"/>
    <col min="765" max="765" width="8.375" style="565" bestFit="1" customWidth="1"/>
    <col min="766" max="766" width="9.625" style="565" bestFit="1" customWidth="1"/>
    <col min="767" max="767" width="7.5" style="565" customWidth="1"/>
    <col min="768" max="768" width="6.25" style="565" customWidth="1"/>
    <col min="769" max="769" width="0.5" style="565" customWidth="1"/>
    <col min="770" max="771" width="5.125" style="565" customWidth="1"/>
    <col min="772" max="772" width="8.25" style="565" bestFit="1" customWidth="1"/>
    <col min="773" max="773" width="9.625" style="565" bestFit="1" customWidth="1"/>
    <col min="774" max="774" width="8.75" style="565" bestFit="1" customWidth="1"/>
    <col min="775" max="775" width="8" style="565"/>
    <col min="776" max="776" width="8.75" style="565" bestFit="1" customWidth="1"/>
    <col min="777" max="1013" width="8" style="565"/>
    <col min="1014" max="1014" width="3.5" style="565" bestFit="1" customWidth="1"/>
    <col min="1015" max="1015" width="20.375" style="565" customWidth="1"/>
    <col min="1016" max="1016" width="7.25" style="565" bestFit="1" customWidth="1"/>
    <col min="1017" max="1017" width="6.5" style="565" bestFit="1" customWidth="1"/>
    <col min="1018" max="1018" width="7.75" style="565" customWidth="1"/>
    <col min="1019" max="1019" width="8.125" style="565" bestFit="1" customWidth="1"/>
    <col min="1020" max="1020" width="8" style="565" customWidth="1"/>
    <col min="1021" max="1021" width="8.375" style="565" bestFit="1" customWidth="1"/>
    <col min="1022" max="1022" width="9.625" style="565" bestFit="1" customWidth="1"/>
    <col min="1023" max="1023" width="7.5" style="565" customWidth="1"/>
    <col min="1024" max="1024" width="6.25" style="565" customWidth="1"/>
    <col min="1025" max="1025" width="0.5" style="565" customWidth="1"/>
    <col min="1026" max="1027" width="5.125" style="565" customWidth="1"/>
    <col min="1028" max="1028" width="8.25" style="565" bestFit="1" customWidth="1"/>
    <col min="1029" max="1029" width="9.625" style="565" bestFit="1" customWidth="1"/>
    <col min="1030" max="1030" width="8.75" style="565" bestFit="1" customWidth="1"/>
    <col min="1031" max="1031" width="8" style="565"/>
    <col min="1032" max="1032" width="8.75" style="565" bestFit="1" customWidth="1"/>
    <col min="1033" max="1269" width="8" style="565"/>
    <col min="1270" max="1270" width="3.5" style="565" bestFit="1" customWidth="1"/>
    <col min="1271" max="1271" width="20.375" style="565" customWidth="1"/>
    <col min="1272" max="1272" width="7.25" style="565" bestFit="1" customWidth="1"/>
    <col min="1273" max="1273" width="6.5" style="565" bestFit="1" customWidth="1"/>
    <col min="1274" max="1274" width="7.75" style="565" customWidth="1"/>
    <col min="1275" max="1275" width="8.125" style="565" bestFit="1" customWidth="1"/>
    <col min="1276" max="1276" width="8" style="565" customWidth="1"/>
    <col min="1277" max="1277" width="8.375" style="565" bestFit="1" customWidth="1"/>
    <col min="1278" max="1278" width="9.625" style="565" bestFit="1" customWidth="1"/>
    <col min="1279" max="1279" width="7.5" style="565" customWidth="1"/>
    <col min="1280" max="1280" width="6.25" style="565" customWidth="1"/>
    <col min="1281" max="1281" width="0.5" style="565" customWidth="1"/>
    <col min="1282" max="1283" width="5.125" style="565" customWidth="1"/>
    <col min="1284" max="1284" width="8.25" style="565" bestFit="1" customWidth="1"/>
    <col min="1285" max="1285" width="9.625" style="565" bestFit="1" customWidth="1"/>
    <col min="1286" max="1286" width="8.75" style="565" bestFit="1" customWidth="1"/>
    <col min="1287" max="1287" width="8" style="565"/>
    <col min="1288" max="1288" width="8.75" style="565" bestFit="1" customWidth="1"/>
    <col min="1289" max="1525" width="8" style="565"/>
    <col min="1526" max="1526" width="3.5" style="565" bestFit="1" customWidth="1"/>
    <col min="1527" max="1527" width="20.375" style="565" customWidth="1"/>
    <col min="1528" max="1528" width="7.25" style="565" bestFit="1" customWidth="1"/>
    <col min="1529" max="1529" width="6.5" style="565" bestFit="1" customWidth="1"/>
    <col min="1530" max="1530" width="7.75" style="565" customWidth="1"/>
    <col min="1531" max="1531" width="8.125" style="565" bestFit="1" customWidth="1"/>
    <col min="1532" max="1532" width="8" style="565" customWidth="1"/>
    <col min="1533" max="1533" width="8.375" style="565" bestFit="1" customWidth="1"/>
    <col min="1534" max="1534" width="9.625" style="565" bestFit="1" customWidth="1"/>
    <col min="1535" max="1535" width="7.5" style="565" customWidth="1"/>
    <col min="1536" max="1536" width="6.25" style="565" customWidth="1"/>
    <col min="1537" max="1537" width="0.5" style="565" customWidth="1"/>
    <col min="1538" max="1539" width="5.125" style="565" customWidth="1"/>
    <col min="1540" max="1540" width="8.25" style="565" bestFit="1" customWidth="1"/>
    <col min="1541" max="1541" width="9.625" style="565" bestFit="1" customWidth="1"/>
    <col min="1542" max="1542" width="8.75" style="565" bestFit="1" customWidth="1"/>
    <col min="1543" max="1543" width="8" style="565"/>
    <col min="1544" max="1544" width="8.75" style="565" bestFit="1" customWidth="1"/>
    <col min="1545" max="1781" width="8" style="565"/>
    <col min="1782" max="1782" width="3.5" style="565" bestFit="1" customWidth="1"/>
    <col min="1783" max="1783" width="20.375" style="565" customWidth="1"/>
    <col min="1784" max="1784" width="7.25" style="565" bestFit="1" customWidth="1"/>
    <col min="1785" max="1785" width="6.5" style="565" bestFit="1" customWidth="1"/>
    <col min="1786" max="1786" width="7.75" style="565" customWidth="1"/>
    <col min="1787" max="1787" width="8.125" style="565" bestFit="1" customWidth="1"/>
    <col min="1788" max="1788" width="8" style="565" customWidth="1"/>
    <col min="1789" max="1789" width="8.375" style="565" bestFit="1" customWidth="1"/>
    <col min="1790" max="1790" width="9.625" style="565" bestFit="1" customWidth="1"/>
    <col min="1791" max="1791" width="7.5" style="565" customWidth="1"/>
    <col min="1792" max="1792" width="6.25" style="565" customWidth="1"/>
    <col min="1793" max="1793" width="0.5" style="565" customWidth="1"/>
    <col min="1794" max="1795" width="5.125" style="565" customWidth="1"/>
    <col min="1796" max="1796" width="8.25" style="565" bestFit="1" customWidth="1"/>
    <col min="1797" max="1797" width="9.625" style="565" bestFit="1" customWidth="1"/>
    <col min="1798" max="1798" width="8.75" style="565" bestFit="1" customWidth="1"/>
    <col min="1799" max="1799" width="8" style="565"/>
    <col min="1800" max="1800" width="8.75" style="565" bestFit="1" customWidth="1"/>
    <col min="1801" max="2037" width="8" style="565"/>
    <col min="2038" max="2038" width="3.5" style="565" bestFit="1" customWidth="1"/>
    <col min="2039" max="2039" width="20.375" style="565" customWidth="1"/>
    <col min="2040" max="2040" width="7.25" style="565" bestFit="1" customWidth="1"/>
    <col min="2041" max="2041" width="6.5" style="565" bestFit="1" customWidth="1"/>
    <col min="2042" max="2042" width="7.75" style="565" customWidth="1"/>
    <col min="2043" max="2043" width="8.125" style="565" bestFit="1" customWidth="1"/>
    <col min="2044" max="2044" width="8" style="565" customWidth="1"/>
    <col min="2045" max="2045" width="8.375" style="565" bestFit="1" customWidth="1"/>
    <col min="2046" max="2046" width="9.625" style="565" bestFit="1" customWidth="1"/>
    <col min="2047" max="2047" width="7.5" style="565" customWidth="1"/>
    <col min="2048" max="2048" width="6.25" style="565" customWidth="1"/>
    <col min="2049" max="2049" width="0.5" style="565" customWidth="1"/>
    <col min="2050" max="2051" width="5.125" style="565" customWidth="1"/>
    <col min="2052" max="2052" width="8.25" style="565" bestFit="1" customWidth="1"/>
    <col min="2053" max="2053" width="9.625" style="565" bestFit="1" customWidth="1"/>
    <col min="2054" max="2054" width="8.75" style="565" bestFit="1" customWidth="1"/>
    <col min="2055" max="2055" width="8" style="565"/>
    <col min="2056" max="2056" width="8.75" style="565" bestFit="1" customWidth="1"/>
    <col min="2057" max="2293" width="8" style="565"/>
    <col min="2294" max="2294" width="3.5" style="565" bestFit="1" customWidth="1"/>
    <col min="2295" max="2295" width="20.375" style="565" customWidth="1"/>
    <col min="2296" max="2296" width="7.25" style="565" bestFit="1" customWidth="1"/>
    <col min="2297" max="2297" width="6.5" style="565" bestFit="1" customWidth="1"/>
    <col min="2298" max="2298" width="7.75" style="565" customWidth="1"/>
    <col min="2299" max="2299" width="8.125" style="565" bestFit="1" customWidth="1"/>
    <col min="2300" max="2300" width="8" style="565" customWidth="1"/>
    <col min="2301" max="2301" width="8.375" style="565" bestFit="1" customWidth="1"/>
    <col min="2302" max="2302" width="9.625" style="565" bestFit="1" customWidth="1"/>
    <col min="2303" max="2303" width="7.5" style="565" customWidth="1"/>
    <col min="2304" max="2304" width="6.25" style="565" customWidth="1"/>
    <col min="2305" max="2305" width="0.5" style="565" customWidth="1"/>
    <col min="2306" max="2307" width="5.125" style="565" customWidth="1"/>
    <col min="2308" max="2308" width="8.25" style="565" bestFit="1" customWidth="1"/>
    <col min="2309" max="2309" width="9.625" style="565" bestFit="1" customWidth="1"/>
    <col min="2310" max="2310" width="8.75" style="565" bestFit="1" customWidth="1"/>
    <col min="2311" max="2311" width="8" style="565"/>
    <col min="2312" max="2312" width="8.75" style="565" bestFit="1" customWidth="1"/>
    <col min="2313" max="2549" width="8" style="565"/>
    <col min="2550" max="2550" width="3.5" style="565" bestFit="1" customWidth="1"/>
    <col min="2551" max="2551" width="20.375" style="565" customWidth="1"/>
    <col min="2552" max="2552" width="7.25" style="565" bestFit="1" customWidth="1"/>
    <col min="2553" max="2553" width="6.5" style="565" bestFit="1" customWidth="1"/>
    <col min="2554" max="2554" width="7.75" style="565" customWidth="1"/>
    <col min="2555" max="2555" width="8.125" style="565" bestFit="1" customWidth="1"/>
    <col min="2556" max="2556" width="8" style="565" customWidth="1"/>
    <col min="2557" max="2557" width="8.375" style="565" bestFit="1" customWidth="1"/>
    <col min="2558" max="2558" width="9.625" style="565" bestFit="1" customWidth="1"/>
    <col min="2559" max="2559" width="7.5" style="565" customWidth="1"/>
    <col min="2560" max="2560" width="6.25" style="565" customWidth="1"/>
    <col min="2561" max="2561" width="0.5" style="565" customWidth="1"/>
    <col min="2562" max="2563" width="5.125" style="565" customWidth="1"/>
    <col min="2564" max="2564" width="8.25" style="565" bestFit="1" customWidth="1"/>
    <col min="2565" max="2565" width="9.625" style="565" bestFit="1" customWidth="1"/>
    <col min="2566" max="2566" width="8.75" style="565" bestFit="1" customWidth="1"/>
    <col min="2567" max="2567" width="8" style="565"/>
    <col min="2568" max="2568" width="8.75" style="565" bestFit="1" customWidth="1"/>
    <col min="2569" max="2805" width="8" style="565"/>
    <col min="2806" max="2806" width="3.5" style="565" bestFit="1" customWidth="1"/>
    <col min="2807" max="2807" width="20.375" style="565" customWidth="1"/>
    <col min="2808" max="2808" width="7.25" style="565" bestFit="1" customWidth="1"/>
    <col min="2809" max="2809" width="6.5" style="565" bestFit="1" customWidth="1"/>
    <col min="2810" max="2810" width="7.75" style="565" customWidth="1"/>
    <col min="2811" max="2811" width="8.125" style="565" bestFit="1" customWidth="1"/>
    <col min="2812" max="2812" width="8" style="565" customWidth="1"/>
    <col min="2813" max="2813" width="8.375" style="565" bestFit="1" customWidth="1"/>
    <col min="2814" max="2814" width="9.625" style="565" bestFit="1" customWidth="1"/>
    <col min="2815" max="2815" width="7.5" style="565" customWidth="1"/>
    <col min="2816" max="2816" width="6.25" style="565" customWidth="1"/>
    <col min="2817" max="2817" width="0.5" style="565" customWidth="1"/>
    <col min="2818" max="2819" width="5.125" style="565" customWidth="1"/>
    <col min="2820" max="2820" width="8.25" style="565" bestFit="1" customWidth="1"/>
    <col min="2821" max="2821" width="9.625" style="565" bestFit="1" customWidth="1"/>
    <col min="2822" max="2822" width="8.75" style="565" bestFit="1" customWidth="1"/>
    <col min="2823" max="2823" width="8" style="565"/>
    <col min="2824" max="2824" width="8.75" style="565" bestFit="1" customWidth="1"/>
    <col min="2825" max="3061" width="8" style="565"/>
    <col min="3062" max="3062" width="3.5" style="565" bestFit="1" customWidth="1"/>
    <col min="3063" max="3063" width="20.375" style="565" customWidth="1"/>
    <col min="3064" max="3064" width="7.25" style="565" bestFit="1" customWidth="1"/>
    <col min="3065" max="3065" width="6.5" style="565" bestFit="1" customWidth="1"/>
    <col min="3066" max="3066" width="7.75" style="565" customWidth="1"/>
    <col min="3067" max="3067" width="8.125" style="565" bestFit="1" customWidth="1"/>
    <col min="3068" max="3068" width="8" style="565" customWidth="1"/>
    <col min="3069" max="3069" width="8.375" style="565" bestFit="1" customWidth="1"/>
    <col min="3070" max="3070" width="9.625" style="565" bestFit="1" customWidth="1"/>
    <col min="3071" max="3071" width="7.5" style="565" customWidth="1"/>
    <col min="3072" max="3072" width="6.25" style="565" customWidth="1"/>
    <col min="3073" max="3073" width="0.5" style="565" customWidth="1"/>
    <col min="3074" max="3075" width="5.125" style="565" customWidth="1"/>
    <col min="3076" max="3076" width="8.25" style="565" bestFit="1" customWidth="1"/>
    <col min="3077" max="3077" width="9.625" style="565" bestFit="1" customWidth="1"/>
    <col min="3078" max="3078" width="8.75" style="565" bestFit="1" customWidth="1"/>
    <col min="3079" max="3079" width="8" style="565"/>
    <col min="3080" max="3080" width="8.75" style="565" bestFit="1" customWidth="1"/>
    <col min="3081" max="3317" width="8" style="565"/>
    <col min="3318" max="3318" width="3.5" style="565" bestFit="1" customWidth="1"/>
    <col min="3319" max="3319" width="20.375" style="565" customWidth="1"/>
    <col min="3320" max="3320" width="7.25" style="565" bestFit="1" customWidth="1"/>
    <col min="3321" max="3321" width="6.5" style="565" bestFit="1" customWidth="1"/>
    <col min="3322" max="3322" width="7.75" style="565" customWidth="1"/>
    <col min="3323" max="3323" width="8.125" style="565" bestFit="1" customWidth="1"/>
    <col min="3324" max="3324" width="8" style="565" customWidth="1"/>
    <col min="3325" max="3325" width="8.375" style="565" bestFit="1" customWidth="1"/>
    <col min="3326" max="3326" width="9.625" style="565" bestFit="1" customWidth="1"/>
    <col min="3327" max="3327" width="7.5" style="565" customWidth="1"/>
    <col min="3328" max="3328" width="6.25" style="565" customWidth="1"/>
    <col min="3329" max="3329" width="0.5" style="565" customWidth="1"/>
    <col min="3330" max="3331" width="5.125" style="565" customWidth="1"/>
    <col min="3332" max="3332" width="8.25" style="565" bestFit="1" customWidth="1"/>
    <col min="3333" max="3333" width="9.625" style="565" bestFit="1" customWidth="1"/>
    <col min="3334" max="3334" width="8.75" style="565" bestFit="1" customWidth="1"/>
    <col min="3335" max="3335" width="8" style="565"/>
    <col min="3336" max="3336" width="8.75" style="565" bestFit="1" customWidth="1"/>
    <col min="3337" max="3573" width="8" style="565"/>
    <col min="3574" max="3574" width="3.5" style="565" bestFit="1" customWidth="1"/>
    <col min="3575" max="3575" width="20.375" style="565" customWidth="1"/>
    <col min="3576" max="3576" width="7.25" style="565" bestFit="1" customWidth="1"/>
    <col min="3577" max="3577" width="6.5" style="565" bestFit="1" customWidth="1"/>
    <col min="3578" max="3578" width="7.75" style="565" customWidth="1"/>
    <col min="3579" max="3579" width="8.125" style="565" bestFit="1" customWidth="1"/>
    <col min="3580" max="3580" width="8" style="565" customWidth="1"/>
    <col min="3581" max="3581" width="8.375" style="565" bestFit="1" customWidth="1"/>
    <col min="3582" max="3582" width="9.625" style="565" bestFit="1" customWidth="1"/>
    <col min="3583" max="3583" width="7.5" style="565" customWidth="1"/>
    <col min="3584" max="3584" width="6.25" style="565" customWidth="1"/>
    <col min="3585" max="3585" width="0.5" style="565" customWidth="1"/>
    <col min="3586" max="3587" width="5.125" style="565" customWidth="1"/>
    <col min="3588" max="3588" width="8.25" style="565" bestFit="1" customWidth="1"/>
    <col min="3589" max="3589" width="9.625" style="565" bestFit="1" customWidth="1"/>
    <col min="3590" max="3590" width="8.75" style="565" bestFit="1" customWidth="1"/>
    <col min="3591" max="3591" width="8" style="565"/>
    <col min="3592" max="3592" width="8.75" style="565" bestFit="1" customWidth="1"/>
    <col min="3593" max="3829" width="8" style="565"/>
    <col min="3830" max="3830" width="3.5" style="565" bestFit="1" customWidth="1"/>
    <col min="3831" max="3831" width="20.375" style="565" customWidth="1"/>
    <col min="3832" max="3832" width="7.25" style="565" bestFit="1" customWidth="1"/>
    <col min="3833" max="3833" width="6.5" style="565" bestFit="1" customWidth="1"/>
    <col min="3834" max="3834" width="7.75" style="565" customWidth="1"/>
    <col min="3835" max="3835" width="8.125" style="565" bestFit="1" customWidth="1"/>
    <col min="3836" max="3836" width="8" style="565" customWidth="1"/>
    <col min="3837" max="3837" width="8.375" style="565" bestFit="1" customWidth="1"/>
    <col min="3838" max="3838" width="9.625" style="565" bestFit="1" customWidth="1"/>
    <col min="3839" max="3839" width="7.5" style="565" customWidth="1"/>
    <col min="3840" max="3840" width="6.25" style="565" customWidth="1"/>
    <col min="3841" max="3841" width="0.5" style="565" customWidth="1"/>
    <col min="3842" max="3843" width="5.125" style="565" customWidth="1"/>
    <col min="3844" max="3844" width="8.25" style="565" bestFit="1" customWidth="1"/>
    <col min="3845" max="3845" width="9.625" style="565" bestFit="1" customWidth="1"/>
    <col min="3846" max="3846" width="8.75" style="565" bestFit="1" customWidth="1"/>
    <col min="3847" max="3847" width="8" style="565"/>
    <col min="3848" max="3848" width="8.75" style="565" bestFit="1" customWidth="1"/>
    <col min="3849" max="4085" width="8" style="565"/>
    <col min="4086" max="4086" width="3.5" style="565" bestFit="1" customWidth="1"/>
    <col min="4087" max="4087" width="20.375" style="565" customWidth="1"/>
    <col min="4088" max="4088" width="7.25" style="565" bestFit="1" customWidth="1"/>
    <col min="4089" max="4089" width="6.5" style="565" bestFit="1" customWidth="1"/>
    <col min="4090" max="4090" width="7.75" style="565" customWidth="1"/>
    <col min="4091" max="4091" width="8.125" style="565" bestFit="1" customWidth="1"/>
    <col min="4092" max="4092" width="8" style="565" customWidth="1"/>
    <col min="4093" max="4093" width="8.375" style="565" bestFit="1" customWidth="1"/>
    <col min="4094" max="4094" width="9.625" style="565" bestFit="1" customWidth="1"/>
    <col min="4095" max="4095" width="7.5" style="565" customWidth="1"/>
    <col min="4096" max="4096" width="6.25" style="565" customWidth="1"/>
    <col min="4097" max="4097" width="0.5" style="565" customWidth="1"/>
    <col min="4098" max="4099" width="5.125" style="565" customWidth="1"/>
    <col min="4100" max="4100" width="8.25" style="565" bestFit="1" customWidth="1"/>
    <col min="4101" max="4101" width="9.625" style="565" bestFit="1" customWidth="1"/>
    <col min="4102" max="4102" width="8.75" style="565" bestFit="1" customWidth="1"/>
    <col min="4103" max="4103" width="8" style="565"/>
    <col min="4104" max="4104" width="8.75" style="565" bestFit="1" customWidth="1"/>
    <col min="4105" max="4341" width="8" style="565"/>
    <col min="4342" max="4342" width="3.5" style="565" bestFit="1" customWidth="1"/>
    <col min="4343" max="4343" width="20.375" style="565" customWidth="1"/>
    <col min="4344" max="4344" width="7.25" style="565" bestFit="1" customWidth="1"/>
    <col min="4345" max="4345" width="6.5" style="565" bestFit="1" customWidth="1"/>
    <col min="4346" max="4346" width="7.75" style="565" customWidth="1"/>
    <col min="4347" max="4347" width="8.125" style="565" bestFit="1" customWidth="1"/>
    <col min="4348" max="4348" width="8" style="565" customWidth="1"/>
    <col min="4349" max="4349" width="8.375" style="565" bestFit="1" customWidth="1"/>
    <col min="4350" max="4350" width="9.625" style="565" bestFit="1" customWidth="1"/>
    <col min="4351" max="4351" width="7.5" style="565" customWidth="1"/>
    <col min="4352" max="4352" width="6.25" style="565" customWidth="1"/>
    <col min="4353" max="4353" width="0.5" style="565" customWidth="1"/>
    <col min="4354" max="4355" width="5.125" style="565" customWidth="1"/>
    <col min="4356" max="4356" width="8.25" style="565" bestFit="1" customWidth="1"/>
    <col min="4357" max="4357" width="9.625" style="565" bestFit="1" customWidth="1"/>
    <col min="4358" max="4358" width="8.75" style="565" bestFit="1" customWidth="1"/>
    <col min="4359" max="4359" width="8" style="565"/>
    <col min="4360" max="4360" width="8.75" style="565" bestFit="1" customWidth="1"/>
    <col min="4361" max="4597" width="8" style="565"/>
    <col min="4598" max="4598" width="3.5" style="565" bestFit="1" customWidth="1"/>
    <col min="4599" max="4599" width="20.375" style="565" customWidth="1"/>
    <col min="4600" max="4600" width="7.25" style="565" bestFit="1" customWidth="1"/>
    <col min="4601" max="4601" width="6.5" style="565" bestFit="1" customWidth="1"/>
    <col min="4602" max="4602" width="7.75" style="565" customWidth="1"/>
    <col min="4603" max="4603" width="8.125" style="565" bestFit="1" customWidth="1"/>
    <col min="4604" max="4604" width="8" style="565" customWidth="1"/>
    <col min="4605" max="4605" width="8.375" style="565" bestFit="1" customWidth="1"/>
    <col min="4606" max="4606" width="9.625" style="565" bestFit="1" customWidth="1"/>
    <col min="4607" max="4607" width="7.5" style="565" customWidth="1"/>
    <col min="4608" max="4608" width="6.25" style="565" customWidth="1"/>
    <col min="4609" max="4609" width="0.5" style="565" customWidth="1"/>
    <col min="4610" max="4611" width="5.125" style="565" customWidth="1"/>
    <col min="4612" max="4612" width="8.25" style="565" bestFit="1" customWidth="1"/>
    <col min="4613" max="4613" width="9.625" style="565" bestFit="1" customWidth="1"/>
    <col min="4614" max="4614" width="8.75" style="565" bestFit="1" customWidth="1"/>
    <col min="4615" max="4615" width="8" style="565"/>
    <col min="4616" max="4616" width="8.75" style="565" bestFit="1" customWidth="1"/>
    <col min="4617" max="4853" width="8" style="565"/>
    <col min="4854" max="4854" width="3.5" style="565" bestFit="1" customWidth="1"/>
    <col min="4855" max="4855" width="20.375" style="565" customWidth="1"/>
    <col min="4856" max="4856" width="7.25" style="565" bestFit="1" customWidth="1"/>
    <col min="4857" max="4857" width="6.5" style="565" bestFit="1" customWidth="1"/>
    <col min="4858" max="4858" width="7.75" style="565" customWidth="1"/>
    <col min="4859" max="4859" width="8.125" style="565" bestFit="1" customWidth="1"/>
    <col min="4860" max="4860" width="8" style="565" customWidth="1"/>
    <col min="4861" max="4861" width="8.375" style="565" bestFit="1" customWidth="1"/>
    <col min="4862" max="4862" width="9.625" style="565" bestFit="1" customWidth="1"/>
    <col min="4863" max="4863" width="7.5" style="565" customWidth="1"/>
    <col min="4864" max="4864" width="6.25" style="565" customWidth="1"/>
    <col min="4865" max="4865" width="0.5" style="565" customWidth="1"/>
    <col min="4866" max="4867" width="5.125" style="565" customWidth="1"/>
    <col min="4868" max="4868" width="8.25" style="565" bestFit="1" customWidth="1"/>
    <col min="4869" max="4869" width="9.625" style="565" bestFit="1" customWidth="1"/>
    <col min="4870" max="4870" width="8.75" style="565" bestFit="1" customWidth="1"/>
    <col min="4871" max="4871" width="8" style="565"/>
    <col min="4872" max="4872" width="8.75" style="565" bestFit="1" customWidth="1"/>
    <col min="4873" max="5109" width="8" style="565"/>
    <col min="5110" max="5110" width="3.5" style="565" bestFit="1" customWidth="1"/>
    <col min="5111" max="5111" width="20.375" style="565" customWidth="1"/>
    <col min="5112" max="5112" width="7.25" style="565" bestFit="1" customWidth="1"/>
    <col min="5113" max="5113" width="6.5" style="565" bestFit="1" customWidth="1"/>
    <col min="5114" max="5114" width="7.75" style="565" customWidth="1"/>
    <col min="5115" max="5115" width="8.125" style="565" bestFit="1" customWidth="1"/>
    <col min="5116" max="5116" width="8" style="565" customWidth="1"/>
    <col min="5117" max="5117" width="8.375" style="565" bestFit="1" customWidth="1"/>
    <col min="5118" max="5118" width="9.625" style="565" bestFit="1" customWidth="1"/>
    <col min="5119" max="5119" width="7.5" style="565" customWidth="1"/>
    <col min="5120" max="5120" width="6.25" style="565" customWidth="1"/>
    <col min="5121" max="5121" width="0.5" style="565" customWidth="1"/>
    <col min="5122" max="5123" width="5.125" style="565" customWidth="1"/>
    <col min="5124" max="5124" width="8.25" style="565" bestFit="1" customWidth="1"/>
    <col min="5125" max="5125" width="9.625" style="565" bestFit="1" customWidth="1"/>
    <col min="5126" max="5126" width="8.75" style="565" bestFit="1" customWidth="1"/>
    <col min="5127" max="5127" width="8" style="565"/>
    <col min="5128" max="5128" width="8.75" style="565" bestFit="1" customWidth="1"/>
    <col min="5129" max="5365" width="8" style="565"/>
    <col min="5366" max="5366" width="3.5" style="565" bestFit="1" customWidth="1"/>
    <col min="5367" max="5367" width="20.375" style="565" customWidth="1"/>
    <col min="5368" max="5368" width="7.25" style="565" bestFit="1" customWidth="1"/>
    <col min="5369" max="5369" width="6.5" style="565" bestFit="1" customWidth="1"/>
    <col min="5370" max="5370" width="7.75" style="565" customWidth="1"/>
    <col min="5371" max="5371" width="8.125" style="565" bestFit="1" customWidth="1"/>
    <col min="5372" max="5372" width="8" style="565" customWidth="1"/>
    <col min="5373" max="5373" width="8.375" style="565" bestFit="1" customWidth="1"/>
    <col min="5374" max="5374" width="9.625" style="565" bestFit="1" customWidth="1"/>
    <col min="5375" max="5375" width="7.5" style="565" customWidth="1"/>
    <col min="5376" max="5376" width="6.25" style="565" customWidth="1"/>
    <col min="5377" max="5377" width="0.5" style="565" customWidth="1"/>
    <col min="5378" max="5379" width="5.125" style="565" customWidth="1"/>
    <col min="5380" max="5380" width="8.25" style="565" bestFit="1" customWidth="1"/>
    <col min="5381" max="5381" width="9.625" style="565" bestFit="1" customWidth="1"/>
    <col min="5382" max="5382" width="8.75" style="565" bestFit="1" customWidth="1"/>
    <col min="5383" max="5383" width="8" style="565"/>
    <col min="5384" max="5384" width="8.75" style="565" bestFit="1" customWidth="1"/>
    <col min="5385" max="5621" width="8" style="565"/>
    <col min="5622" max="5622" width="3.5" style="565" bestFit="1" customWidth="1"/>
    <col min="5623" max="5623" width="20.375" style="565" customWidth="1"/>
    <col min="5624" max="5624" width="7.25" style="565" bestFit="1" customWidth="1"/>
    <col min="5625" max="5625" width="6.5" style="565" bestFit="1" customWidth="1"/>
    <col min="5626" max="5626" width="7.75" style="565" customWidth="1"/>
    <col min="5627" max="5627" width="8.125" style="565" bestFit="1" customWidth="1"/>
    <col min="5628" max="5628" width="8" style="565" customWidth="1"/>
    <col min="5629" max="5629" width="8.375" style="565" bestFit="1" customWidth="1"/>
    <col min="5630" max="5630" width="9.625" style="565" bestFit="1" customWidth="1"/>
    <col min="5631" max="5631" width="7.5" style="565" customWidth="1"/>
    <col min="5632" max="5632" width="6.25" style="565" customWidth="1"/>
    <col min="5633" max="5633" width="0.5" style="565" customWidth="1"/>
    <col min="5634" max="5635" width="5.125" style="565" customWidth="1"/>
    <col min="5636" max="5636" width="8.25" style="565" bestFit="1" customWidth="1"/>
    <col min="5637" max="5637" width="9.625" style="565" bestFit="1" customWidth="1"/>
    <col min="5638" max="5638" width="8.75" style="565" bestFit="1" customWidth="1"/>
    <col min="5639" max="5639" width="8" style="565"/>
    <col min="5640" max="5640" width="8.75" style="565" bestFit="1" customWidth="1"/>
    <col min="5641" max="5877" width="8" style="565"/>
    <col min="5878" max="5878" width="3.5" style="565" bestFit="1" customWidth="1"/>
    <col min="5879" max="5879" width="20.375" style="565" customWidth="1"/>
    <col min="5880" max="5880" width="7.25" style="565" bestFit="1" customWidth="1"/>
    <col min="5881" max="5881" width="6.5" style="565" bestFit="1" customWidth="1"/>
    <col min="5882" max="5882" width="7.75" style="565" customWidth="1"/>
    <col min="5883" max="5883" width="8.125" style="565" bestFit="1" customWidth="1"/>
    <col min="5884" max="5884" width="8" style="565" customWidth="1"/>
    <col min="5885" max="5885" width="8.375" style="565" bestFit="1" customWidth="1"/>
    <col min="5886" max="5886" width="9.625" style="565" bestFit="1" customWidth="1"/>
    <col min="5887" max="5887" width="7.5" style="565" customWidth="1"/>
    <col min="5888" max="5888" width="6.25" style="565" customWidth="1"/>
    <col min="5889" max="5889" width="0.5" style="565" customWidth="1"/>
    <col min="5890" max="5891" width="5.125" style="565" customWidth="1"/>
    <col min="5892" max="5892" width="8.25" style="565" bestFit="1" customWidth="1"/>
    <col min="5893" max="5893" width="9.625" style="565" bestFit="1" customWidth="1"/>
    <col min="5894" max="5894" width="8.75" style="565" bestFit="1" customWidth="1"/>
    <col min="5895" max="5895" width="8" style="565"/>
    <col min="5896" max="5896" width="8.75" style="565" bestFit="1" customWidth="1"/>
    <col min="5897" max="6133" width="8" style="565"/>
    <col min="6134" max="6134" width="3.5" style="565" bestFit="1" customWidth="1"/>
    <col min="6135" max="6135" width="20.375" style="565" customWidth="1"/>
    <col min="6136" max="6136" width="7.25" style="565" bestFit="1" customWidth="1"/>
    <col min="6137" max="6137" width="6.5" style="565" bestFit="1" customWidth="1"/>
    <col min="6138" max="6138" width="7.75" style="565" customWidth="1"/>
    <col min="6139" max="6139" width="8.125" style="565" bestFit="1" customWidth="1"/>
    <col min="6140" max="6140" width="8" style="565" customWidth="1"/>
    <col min="6141" max="6141" width="8.375" style="565" bestFit="1" customWidth="1"/>
    <col min="6142" max="6142" width="9.625" style="565" bestFit="1" customWidth="1"/>
    <col min="6143" max="6143" width="7.5" style="565" customWidth="1"/>
    <col min="6144" max="6144" width="6.25" style="565" customWidth="1"/>
    <col min="6145" max="6145" width="0.5" style="565" customWidth="1"/>
    <col min="6146" max="6147" width="5.125" style="565" customWidth="1"/>
    <col min="6148" max="6148" width="8.25" style="565" bestFit="1" customWidth="1"/>
    <col min="6149" max="6149" width="9.625" style="565" bestFit="1" customWidth="1"/>
    <col min="6150" max="6150" width="8.75" style="565" bestFit="1" customWidth="1"/>
    <col min="6151" max="6151" width="8" style="565"/>
    <col min="6152" max="6152" width="8.75" style="565" bestFit="1" customWidth="1"/>
    <col min="6153" max="6389" width="8" style="565"/>
    <col min="6390" max="6390" width="3.5" style="565" bestFit="1" customWidth="1"/>
    <col min="6391" max="6391" width="20.375" style="565" customWidth="1"/>
    <col min="6392" max="6392" width="7.25" style="565" bestFit="1" customWidth="1"/>
    <col min="6393" max="6393" width="6.5" style="565" bestFit="1" customWidth="1"/>
    <col min="6394" max="6394" width="7.75" style="565" customWidth="1"/>
    <col min="6395" max="6395" width="8.125" style="565" bestFit="1" customWidth="1"/>
    <col min="6396" max="6396" width="8" style="565" customWidth="1"/>
    <col min="6397" max="6397" width="8.375" style="565" bestFit="1" customWidth="1"/>
    <col min="6398" max="6398" width="9.625" style="565" bestFit="1" customWidth="1"/>
    <col min="6399" max="6399" width="7.5" style="565" customWidth="1"/>
    <col min="6400" max="6400" width="6.25" style="565" customWidth="1"/>
    <col min="6401" max="6401" width="0.5" style="565" customWidth="1"/>
    <col min="6402" max="6403" width="5.125" style="565" customWidth="1"/>
    <col min="6404" max="6404" width="8.25" style="565" bestFit="1" customWidth="1"/>
    <col min="6405" max="6405" width="9.625" style="565" bestFit="1" customWidth="1"/>
    <col min="6406" max="6406" width="8.75" style="565" bestFit="1" customWidth="1"/>
    <col min="6407" max="6407" width="8" style="565"/>
    <col min="6408" max="6408" width="8.75" style="565" bestFit="1" customWidth="1"/>
    <col min="6409" max="6645" width="8" style="565"/>
    <col min="6646" max="6646" width="3.5" style="565" bestFit="1" customWidth="1"/>
    <col min="6647" max="6647" width="20.375" style="565" customWidth="1"/>
    <col min="6648" max="6648" width="7.25" style="565" bestFit="1" customWidth="1"/>
    <col min="6649" max="6649" width="6.5" style="565" bestFit="1" customWidth="1"/>
    <col min="6650" max="6650" width="7.75" style="565" customWidth="1"/>
    <col min="6651" max="6651" width="8.125" style="565" bestFit="1" customWidth="1"/>
    <col min="6652" max="6652" width="8" style="565" customWidth="1"/>
    <col min="6653" max="6653" width="8.375" style="565" bestFit="1" customWidth="1"/>
    <col min="6654" max="6654" width="9.625" style="565" bestFit="1" customWidth="1"/>
    <col min="6655" max="6655" width="7.5" style="565" customWidth="1"/>
    <col min="6656" max="6656" width="6.25" style="565" customWidth="1"/>
    <col min="6657" max="6657" width="0.5" style="565" customWidth="1"/>
    <col min="6658" max="6659" width="5.125" style="565" customWidth="1"/>
    <col min="6660" max="6660" width="8.25" style="565" bestFit="1" customWidth="1"/>
    <col min="6661" max="6661" width="9.625" style="565" bestFit="1" customWidth="1"/>
    <col min="6662" max="6662" width="8.75" style="565" bestFit="1" customWidth="1"/>
    <col min="6663" max="6663" width="8" style="565"/>
    <col min="6664" max="6664" width="8.75" style="565" bestFit="1" customWidth="1"/>
    <col min="6665" max="6901" width="8" style="565"/>
    <col min="6902" max="6902" width="3.5" style="565" bestFit="1" customWidth="1"/>
    <col min="6903" max="6903" width="20.375" style="565" customWidth="1"/>
    <col min="6904" max="6904" width="7.25" style="565" bestFit="1" customWidth="1"/>
    <col min="6905" max="6905" width="6.5" style="565" bestFit="1" customWidth="1"/>
    <col min="6906" max="6906" width="7.75" style="565" customWidth="1"/>
    <col min="6907" max="6907" width="8.125" style="565" bestFit="1" customWidth="1"/>
    <col min="6908" max="6908" width="8" style="565" customWidth="1"/>
    <col min="6909" max="6909" width="8.375" style="565" bestFit="1" customWidth="1"/>
    <col min="6910" max="6910" width="9.625" style="565" bestFit="1" customWidth="1"/>
    <col min="6911" max="6911" width="7.5" style="565" customWidth="1"/>
    <col min="6912" max="6912" width="6.25" style="565" customWidth="1"/>
    <col min="6913" max="6913" width="0.5" style="565" customWidth="1"/>
    <col min="6914" max="6915" width="5.125" style="565" customWidth="1"/>
    <col min="6916" max="6916" width="8.25" style="565" bestFit="1" customWidth="1"/>
    <col min="6917" max="6917" width="9.625" style="565" bestFit="1" customWidth="1"/>
    <col min="6918" max="6918" width="8.75" style="565" bestFit="1" customWidth="1"/>
    <col min="6919" max="6919" width="8" style="565"/>
    <col min="6920" max="6920" width="8.75" style="565" bestFit="1" customWidth="1"/>
    <col min="6921" max="7157" width="8" style="565"/>
    <col min="7158" max="7158" width="3.5" style="565" bestFit="1" customWidth="1"/>
    <col min="7159" max="7159" width="20.375" style="565" customWidth="1"/>
    <col min="7160" max="7160" width="7.25" style="565" bestFit="1" customWidth="1"/>
    <col min="7161" max="7161" width="6.5" style="565" bestFit="1" customWidth="1"/>
    <col min="7162" max="7162" width="7.75" style="565" customWidth="1"/>
    <col min="7163" max="7163" width="8.125" style="565" bestFit="1" customWidth="1"/>
    <col min="7164" max="7164" width="8" style="565" customWidth="1"/>
    <col min="7165" max="7165" width="8.375" style="565" bestFit="1" customWidth="1"/>
    <col min="7166" max="7166" width="9.625" style="565" bestFit="1" customWidth="1"/>
    <col min="7167" max="7167" width="7.5" style="565" customWidth="1"/>
    <col min="7168" max="7168" width="6.25" style="565" customWidth="1"/>
    <col min="7169" max="7169" width="0.5" style="565" customWidth="1"/>
    <col min="7170" max="7171" width="5.125" style="565" customWidth="1"/>
    <col min="7172" max="7172" width="8.25" style="565" bestFit="1" customWidth="1"/>
    <col min="7173" max="7173" width="9.625" style="565" bestFit="1" customWidth="1"/>
    <col min="7174" max="7174" width="8.75" style="565" bestFit="1" customWidth="1"/>
    <col min="7175" max="7175" width="8" style="565"/>
    <col min="7176" max="7176" width="8.75" style="565" bestFit="1" customWidth="1"/>
    <col min="7177" max="7413" width="8" style="565"/>
    <col min="7414" max="7414" width="3.5" style="565" bestFit="1" customWidth="1"/>
    <col min="7415" max="7415" width="20.375" style="565" customWidth="1"/>
    <col min="7416" max="7416" width="7.25" style="565" bestFit="1" customWidth="1"/>
    <col min="7417" max="7417" width="6.5" style="565" bestFit="1" customWidth="1"/>
    <col min="7418" max="7418" width="7.75" style="565" customWidth="1"/>
    <col min="7419" max="7419" width="8.125" style="565" bestFit="1" customWidth="1"/>
    <col min="7420" max="7420" width="8" style="565" customWidth="1"/>
    <col min="7421" max="7421" width="8.375" style="565" bestFit="1" customWidth="1"/>
    <col min="7422" max="7422" width="9.625" style="565" bestFit="1" customWidth="1"/>
    <col min="7423" max="7423" width="7.5" style="565" customWidth="1"/>
    <col min="7424" max="7424" width="6.25" style="565" customWidth="1"/>
    <col min="7425" max="7425" width="0.5" style="565" customWidth="1"/>
    <col min="7426" max="7427" width="5.125" style="565" customWidth="1"/>
    <col min="7428" max="7428" width="8.25" style="565" bestFit="1" customWidth="1"/>
    <col min="7429" max="7429" width="9.625" style="565" bestFit="1" customWidth="1"/>
    <col min="7430" max="7430" width="8.75" style="565" bestFit="1" customWidth="1"/>
    <col min="7431" max="7431" width="8" style="565"/>
    <col min="7432" max="7432" width="8.75" style="565" bestFit="1" customWidth="1"/>
    <col min="7433" max="7669" width="8" style="565"/>
    <col min="7670" max="7670" width="3.5" style="565" bestFit="1" customWidth="1"/>
    <col min="7671" max="7671" width="20.375" style="565" customWidth="1"/>
    <col min="7672" max="7672" width="7.25" style="565" bestFit="1" customWidth="1"/>
    <col min="7673" max="7673" width="6.5" style="565" bestFit="1" customWidth="1"/>
    <col min="7674" max="7674" width="7.75" style="565" customWidth="1"/>
    <col min="7675" max="7675" width="8.125" style="565" bestFit="1" customWidth="1"/>
    <col min="7676" max="7676" width="8" style="565" customWidth="1"/>
    <col min="7677" max="7677" width="8.375" style="565" bestFit="1" customWidth="1"/>
    <col min="7678" max="7678" width="9.625" style="565" bestFit="1" customWidth="1"/>
    <col min="7679" max="7679" width="7.5" style="565" customWidth="1"/>
    <col min="7680" max="7680" width="6.25" style="565" customWidth="1"/>
    <col min="7681" max="7681" width="0.5" style="565" customWidth="1"/>
    <col min="7682" max="7683" width="5.125" style="565" customWidth="1"/>
    <col min="7684" max="7684" width="8.25" style="565" bestFit="1" customWidth="1"/>
    <col min="7685" max="7685" width="9.625" style="565" bestFit="1" customWidth="1"/>
    <col min="7686" max="7686" width="8.75" style="565" bestFit="1" customWidth="1"/>
    <col min="7687" max="7687" width="8" style="565"/>
    <col min="7688" max="7688" width="8.75" style="565" bestFit="1" customWidth="1"/>
    <col min="7689" max="7925" width="8" style="565"/>
    <col min="7926" max="7926" width="3.5" style="565" bestFit="1" customWidth="1"/>
    <col min="7927" max="7927" width="20.375" style="565" customWidth="1"/>
    <col min="7928" max="7928" width="7.25" style="565" bestFit="1" customWidth="1"/>
    <col min="7929" max="7929" width="6.5" style="565" bestFit="1" customWidth="1"/>
    <col min="7930" max="7930" width="7.75" style="565" customWidth="1"/>
    <col min="7931" max="7931" width="8.125" style="565" bestFit="1" customWidth="1"/>
    <col min="7932" max="7932" width="8" style="565" customWidth="1"/>
    <col min="7933" max="7933" width="8.375" style="565" bestFit="1" customWidth="1"/>
    <col min="7934" max="7934" width="9.625" style="565" bestFit="1" customWidth="1"/>
    <col min="7935" max="7935" width="7.5" style="565" customWidth="1"/>
    <col min="7936" max="7936" width="6.25" style="565" customWidth="1"/>
    <col min="7937" max="7937" width="0.5" style="565" customWidth="1"/>
    <col min="7938" max="7939" width="5.125" style="565" customWidth="1"/>
    <col min="7940" max="7940" width="8.25" style="565" bestFit="1" customWidth="1"/>
    <col min="7941" max="7941" width="9.625" style="565" bestFit="1" customWidth="1"/>
    <col min="7942" max="7942" width="8.75" style="565" bestFit="1" customWidth="1"/>
    <col min="7943" max="7943" width="8" style="565"/>
    <col min="7944" max="7944" width="8.75" style="565" bestFit="1" customWidth="1"/>
    <col min="7945" max="8181" width="8" style="565"/>
    <col min="8182" max="8182" width="3.5" style="565" bestFit="1" customWidth="1"/>
    <col min="8183" max="8183" width="20.375" style="565" customWidth="1"/>
    <col min="8184" max="8184" width="7.25" style="565" bestFit="1" customWidth="1"/>
    <col min="8185" max="8185" width="6.5" style="565" bestFit="1" customWidth="1"/>
    <col min="8186" max="8186" width="7.75" style="565" customWidth="1"/>
    <col min="8187" max="8187" width="8.125" style="565" bestFit="1" customWidth="1"/>
    <col min="8188" max="8188" width="8" style="565" customWidth="1"/>
    <col min="8189" max="8189" width="8.375" style="565" bestFit="1" customWidth="1"/>
    <col min="8190" max="8190" width="9.625" style="565" bestFit="1" customWidth="1"/>
    <col min="8191" max="8191" width="7.5" style="565" customWidth="1"/>
    <col min="8192" max="8192" width="6.25" style="565" customWidth="1"/>
    <col min="8193" max="8193" width="0.5" style="565" customWidth="1"/>
    <col min="8194" max="8195" width="5.125" style="565" customWidth="1"/>
    <col min="8196" max="8196" width="8.25" style="565" bestFit="1" customWidth="1"/>
    <col min="8197" max="8197" width="9.625" style="565" bestFit="1" customWidth="1"/>
    <col min="8198" max="8198" width="8.75" style="565" bestFit="1" customWidth="1"/>
    <col min="8199" max="8199" width="8" style="565"/>
    <col min="8200" max="8200" width="8.75" style="565" bestFit="1" customWidth="1"/>
    <col min="8201" max="8437" width="8" style="565"/>
    <col min="8438" max="8438" width="3.5" style="565" bestFit="1" customWidth="1"/>
    <col min="8439" max="8439" width="20.375" style="565" customWidth="1"/>
    <col min="8440" max="8440" width="7.25" style="565" bestFit="1" customWidth="1"/>
    <col min="8441" max="8441" width="6.5" style="565" bestFit="1" customWidth="1"/>
    <col min="8442" max="8442" width="7.75" style="565" customWidth="1"/>
    <col min="8443" max="8443" width="8.125" style="565" bestFit="1" customWidth="1"/>
    <col min="8444" max="8444" width="8" style="565" customWidth="1"/>
    <col min="8445" max="8445" width="8.375" style="565" bestFit="1" customWidth="1"/>
    <col min="8446" max="8446" width="9.625" style="565" bestFit="1" customWidth="1"/>
    <col min="8447" max="8447" width="7.5" style="565" customWidth="1"/>
    <col min="8448" max="8448" width="6.25" style="565" customWidth="1"/>
    <col min="8449" max="8449" width="0.5" style="565" customWidth="1"/>
    <col min="8450" max="8451" width="5.125" style="565" customWidth="1"/>
    <col min="8452" max="8452" width="8.25" style="565" bestFit="1" customWidth="1"/>
    <col min="8453" max="8453" width="9.625" style="565" bestFit="1" customWidth="1"/>
    <col min="8454" max="8454" width="8.75" style="565" bestFit="1" customWidth="1"/>
    <col min="8455" max="8455" width="8" style="565"/>
    <col min="8456" max="8456" width="8.75" style="565" bestFit="1" customWidth="1"/>
    <col min="8457" max="8693" width="8" style="565"/>
    <col min="8694" max="8694" width="3.5" style="565" bestFit="1" customWidth="1"/>
    <col min="8695" max="8695" width="20.375" style="565" customWidth="1"/>
    <col min="8696" max="8696" width="7.25" style="565" bestFit="1" customWidth="1"/>
    <col min="8697" max="8697" width="6.5" style="565" bestFit="1" customWidth="1"/>
    <col min="8698" max="8698" width="7.75" style="565" customWidth="1"/>
    <col min="8699" max="8699" width="8.125" style="565" bestFit="1" customWidth="1"/>
    <col min="8700" max="8700" width="8" style="565" customWidth="1"/>
    <col min="8701" max="8701" width="8.375" style="565" bestFit="1" customWidth="1"/>
    <col min="8702" max="8702" width="9.625" style="565" bestFit="1" customWidth="1"/>
    <col min="8703" max="8703" width="7.5" style="565" customWidth="1"/>
    <col min="8704" max="8704" width="6.25" style="565" customWidth="1"/>
    <col min="8705" max="8705" width="0.5" style="565" customWidth="1"/>
    <col min="8706" max="8707" width="5.125" style="565" customWidth="1"/>
    <col min="8708" max="8708" width="8.25" style="565" bestFit="1" customWidth="1"/>
    <col min="8709" max="8709" width="9.625" style="565" bestFit="1" customWidth="1"/>
    <col min="8710" max="8710" width="8.75" style="565" bestFit="1" customWidth="1"/>
    <col min="8711" max="8711" width="8" style="565"/>
    <col min="8712" max="8712" width="8.75" style="565" bestFit="1" customWidth="1"/>
    <col min="8713" max="8949" width="8" style="565"/>
    <col min="8950" max="8950" width="3.5" style="565" bestFit="1" customWidth="1"/>
    <col min="8951" max="8951" width="20.375" style="565" customWidth="1"/>
    <col min="8952" max="8952" width="7.25" style="565" bestFit="1" customWidth="1"/>
    <col min="8953" max="8953" width="6.5" style="565" bestFit="1" customWidth="1"/>
    <col min="8954" max="8954" width="7.75" style="565" customWidth="1"/>
    <col min="8955" max="8955" width="8.125" style="565" bestFit="1" customWidth="1"/>
    <col min="8956" max="8956" width="8" style="565" customWidth="1"/>
    <col min="8957" max="8957" width="8.375" style="565" bestFit="1" customWidth="1"/>
    <col min="8958" max="8958" width="9.625" style="565" bestFit="1" customWidth="1"/>
    <col min="8959" max="8959" width="7.5" style="565" customWidth="1"/>
    <col min="8960" max="8960" width="6.25" style="565" customWidth="1"/>
    <col min="8961" max="8961" width="0.5" style="565" customWidth="1"/>
    <col min="8962" max="8963" width="5.125" style="565" customWidth="1"/>
    <col min="8964" max="8964" width="8.25" style="565" bestFit="1" customWidth="1"/>
    <col min="8965" max="8965" width="9.625" style="565" bestFit="1" customWidth="1"/>
    <col min="8966" max="8966" width="8.75" style="565" bestFit="1" customWidth="1"/>
    <col min="8967" max="8967" width="8" style="565"/>
    <col min="8968" max="8968" width="8.75" style="565" bestFit="1" customWidth="1"/>
    <col min="8969" max="9205" width="8" style="565"/>
    <col min="9206" max="9206" width="3.5" style="565" bestFit="1" customWidth="1"/>
    <col min="9207" max="9207" width="20.375" style="565" customWidth="1"/>
    <col min="9208" max="9208" width="7.25" style="565" bestFit="1" customWidth="1"/>
    <col min="9209" max="9209" width="6.5" style="565" bestFit="1" customWidth="1"/>
    <col min="9210" max="9210" width="7.75" style="565" customWidth="1"/>
    <col min="9211" max="9211" width="8.125" style="565" bestFit="1" customWidth="1"/>
    <col min="9212" max="9212" width="8" style="565" customWidth="1"/>
    <col min="9213" max="9213" width="8.375" style="565" bestFit="1" customWidth="1"/>
    <col min="9214" max="9214" width="9.625" style="565" bestFit="1" customWidth="1"/>
    <col min="9215" max="9215" width="7.5" style="565" customWidth="1"/>
    <col min="9216" max="9216" width="6.25" style="565" customWidth="1"/>
    <col min="9217" max="9217" width="0.5" style="565" customWidth="1"/>
    <col min="9218" max="9219" width="5.125" style="565" customWidth="1"/>
    <col min="9220" max="9220" width="8.25" style="565" bestFit="1" customWidth="1"/>
    <col min="9221" max="9221" width="9.625" style="565" bestFit="1" customWidth="1"/>
    <col min="9222" max="9222" width="8.75" style="565" bestFit="1" customWidth="1"/>
    <col min="9223" max="9223" width="8" style="565"/>
    <col min="9224" max="9224" width="8.75" style="565" bestFit="1" customWidth="1"/>
    <col min="9225" max="9461" width="8" style="565"/>
    <col min="9462" max="9462" width="3.5" style="565" bestFit="1" customWidth="1"/>
    <col min="9463" max="9463" width="20.375" style="565" customWidth="1"/>
    <col min="9464" max="9464" width="7.25" style="565" bestFit="1" customWidth="1"/>
    <col min="9465" max="9465" width="6.5" style="565" bestFit="1" customWidth="1"/>
    <col min="9466" max="9466" width="7.75" style="565" customWidth="1"/>
    <col min="9467" max="9467" width="8.125" style="565" bestFit="1" customWidth="1"/>
    <col min="9468" max="9468" width="8" style="565" customWidth="1"/>
    <col min="9469" max="9469" width="8.375" style="565" bestFit="1" customWidth="1"/>
    <col min="9470" max="9470" width="9.625" style="565" bestFit="1" customWidth="1"/>
    <col min="9471" max="9471" width="7.5" style="565" customWidth="1"/>
    <col min="9472" max="9472" width="6.25" style="565" customWidth="1"/>
    <col min="9473" max="9473" width="0.5" style="565" customWidth="1"/>
    <col min="9474" max="9475" width="5.125" style="565" customWidth="1"/>
    <col min="9476" max="9476" width="8.25" style="565" bestFit="1" customWidth="1"/>
    <col min="9477" max="9477" width="9.625" style="565" bestFit="1" customWidth="1"/>
    <col min="9478" max="9478" width="8.75" style="565" bestFit="1" customWidth="1"/>
    <col min="9479" max="9479" width="8" style="565"/>
    <col min="9480" max="9480" width="8.75" style="565" bestFit="1" customWidth="1"/>
    <col min="9481" max="9717" width="8" style="565"/>
    <col min="9718" max="9718" width="3.5" style="565" bestFit="1" customWidth="1"/>
    <col min="9719" max="9719" width="20.375" style="565" customWidth="1"/>
    <col min="9720" max="9720" width="7.25" style="565" bestFit="1" customWidth="1"/>
    <col min="9721" max="9721" width="6.5" style="565" bestFit="1" customWidth="1"/>
    <col min="9722" max="9722" width="7.75" style="565" customWidth="1"/>
    <col min="9723" max="9723" width="8.125" style="565" bestFit="1" customWidth="1"/>
    <col min="9724" max="9724" width="8" style="565" customWidth="1"/>
    <col min="9725" max="9725" width="8.375" style="565" bestFit="1" customWidth="1"/>
    <col min="9726" max="9726" width="9.625" style="565" bestFit="1" customWidth="1"/>
    <col min="9727" max="9727" width="7.5" style="565" customWidth="1"/>
    <col min="9728" max="9728" width="6.25" style="565" customWidth="1"/>
    <col min="9729" max="9729" width="0.5" style="565" customWidth="1"/>
    <col min="9730" max="9731" width="5.125" style="565" customWidth="1"/>
    <col min="9732" max="9732" width="8.25" style="565" bestFit="1" customWidth="1"/>
    <col min="9733" max="9733" width="9.625" style="565" bestFit="1" customWidth="1"/>
    <col min="9734" max="9734" width="8.75" style="565" bestFit="1" customWidth="1"/>
    <col min="9735" max="9735" width="8" style="565"/>
    <col min="9736" max="9736" width="8.75" style="565" bestFit="1" customWidth="1"/>
    <col min="9737" max="9973" width="8" style="565"/>
    <col min="9974" max="9974" width="3.5" style="565" bestFit="1" customWidth="1"/>
    <col min="9975" max="9975" width="20.375" style="565" customWidth="1"/>
    <col min="9976" max="9976" width="7.25" style="565" bestFit="1" customWidth="1"/>
    <col min="9977" max="9977" width="6.5" style="565" bestFit="1" customWidth="1"/>
    <col min="9978" max="9978" width="7.75" style="565" customWidth="1"/>
    <col min="9979" max="9979" width="8.125" style="565" bestFit="1" customWidth="1"/>
    <col min="9980" max="9980" width="8" style="565" customWidth="1"/>
    <col min="9981" max="9981" width="8.375" style="565" bestFit="1" customWidth="1"/>
    <col min="9982" max="9982" width="9.625" style="565" bestFit="1" customWidth="1"/>
    <col min="9983" max="9983" width="7.5" style="565" customWidth="1"/>
    <col min="9984" max="9984" width="6.25" style="565" customWidth="1"/>
    <col min="9985" max="9985" width="0.5" style="565" customWidth="1"/>
    <col min="9986" max="9987" width="5.125" style="565" customWidth="1"/>
    <col min="9988" max="9988" width="8.25" style="565" bestFit="1" customWidth="1"/>
    <col min="9989" max="9989" width="9.625" style="565" bestFit="1" customWidth="1"/>
    <col min="9990" max="9990" width="8.75" style="565" bestFit="1" customWidth="1"/>
    <col min="9991" max="9991" width="8" style="565"/>
    <col min="9992" max="9992" width="8.75" style="565" bestFit="1" customWidth="1"/>
    <col min="9993" max="10229" width="8" style="565"/>
    <col min="10230" max="10230" width="3.5" style="565" bestFit="1" customWidth="1"/>
    <col min="10231" max="10231" width="20.375" style="565" customWidth="1"/>
    <col min="10232" max="10232" width="7.25" style="565" bestFit="1" customWidth="1"/>
    <col min="10233" max="10233" width="6.5" style="565" bestFit="1" customWidth="1"/>
    <col min="10234" max="10234" width="7.75" style="565" customWidth="1"/>
    <col min="10235" max="10235" width="8.125" style="565" bestFit="1" customWidth="1"/>
    <col min="10236" max="10236" width="8" style="565" customWidth="1"/>
    <col min="10237" max="10237" width="8.375" style="565" bestFit="1" customWidth="1"/>
    <col min="10238" max="10238" width="9.625" style="565" bestFit="1" customWidth="1"/>
    <col min="10239" max="10239" width="7.5" style="565" customWidth="1"/>
    <col min="10240" max="10240" width="6.25" style="565" customWidth="1"/>
    <col min="10241" max="10241" width="0.5" style="565" customWidth="1"/>
    <col min="10242" max="10243" width="5.125" style="565" customWidth="1"/>
    <col min="10244" max="10244" width="8.25" style="565" bestFit="1" customWidth="1"/>
    <col min="10245" max="10245" width="9.625" style="565" bestFit="1" customWidth="1"/>
    <col min="10246" max="10246" width="8.75" style="565" bestFit="1" customWidth="1"/>
    <col min="10247" max="10247" width="8" style="565"/>
    <col min="10248" max="10248" width="8.75" style="565" bestFit="1" customWidth="1"/>
    <col min="10249" max="10485" width="8" style="565"/>
    <col min="10486" max="10486" width="3.5" style="565" bestFit="1" customWidth="1"/>
    <col min="10487" max="10487" width="20.375" style="565" customWidth="1"/>
    <col min="10488" max="10488" width="7.25" style="565" bestFit="1" customWidth="1"/>
    <col min="10489" max="10489" width="6.5" style="565" bestFit="1" customWidth="1"/>
    <col min="10490" max="10490" width="7.75" style="565" customWidth="1"/>
    <col min="10491" max="10491" width="8.125" style="565" bestFit="1" customWidth="1"/>
    <col min="10492" max="10492" width="8" style="565" customWidth="1"/>
    <col min="10493" max="10493" width="8.375" style="565" bestFit="1" customWidth="1"/>
    <col min="10494" max="10494" width="9.625" style="565" bestFit="1" customWidth="1"/>
    <col min="10495" max="10495" width="7.5" style="565" customWidth="1"/>
    <col min="10496" max="10496" width="6.25" style="565" customWidth="1"/>
    <col min="10497" max="10497" width="0.5" style="565" customWidth="1"/>
    <col min="10498" max="10499" width="5.125" style="565" customWidth="1"/>
    <col min="10500" max="10500" width="8.25" style="565" bestFit="1" customWidth="1"/>
    <col min="10501" max="10501" width="9.625" style="565" bestFit="1" customWidth="1"/>
    <col min="10502" max="10502" width="8.75" style="565" bestFit="1" customWidth="1"/>
    <col min="10503" max="10503" width="8" style="565"/>
    <col min="10504" max="10504" width="8.75" style="565" bestFit="1" customWidth="1"/>
    <col min="10505" max="10741" width="8" style="565"/>
    <col min="10742" max="10742" width="3.5" style="565" bestFit="1" customWidth="1"/>
    <col min="10743" max="10743" width="20.375" style="565" customWidth="1"/>
    <col min="10744" max="10744" width="7.25" style="565" bestFit="1" customWidth="1"/>
    <col min="10745" max="10745" width="6.5" style="565" bestFit="1" customWidth="1"/>
    <col min="10746" max="10746" width="7.75" style="565" customWidth="1"/>
    <col min="10747" max="10747" width="8.125" style="565" bestFit="1" customWidth="1"/>
    <col min="10748" max="10748" width="8" style="565" customWidth="1"/>
    <col min="10749" max="10749" width="8.375" style="565" bestFit="1" customWidth="1"/>
    <col min="10750" max="10750" width="9.625" style="565" bestFit="1" customWidth="1"/>
    <col min="10751" max="10751" width="7.5" style="565" customWidth="1"/>
    <col min="10752" max="10752" width="6.25" style="565" customWidth="1"/>
    <col min="10753" max="10753" width="0.5" style="565" customWidth="1"/>
    <col min="10754" max="10755" width="5.125" style="565" customWidth="1"/>
    <col min="10756" max="10756" width="8.25" style="565" bestFit="1" customWidth="1"/>
    <col min="10757" max="10757" width="9.625" style="565" bestFit="1" customWidth="1"/>
    <col min="10758" max="10758" width="8.75" style="565" bestFit="1" customWidth="1"/>
    <col min="10759" max="10759" width="8" style="565"/>
    <col min="10760" max="10760" width="8.75" style="565" bestFit="1" customWidth="1"/>
    <col min="10761" max="10997" width="8" style="565"/>
    <col min="10998" max="10998" width="3.5" style="565" bestFit="1" customWidth="1"/>
    <col min="10999" max="10999" width="20.375" style="565" customWidth="1"/>
    <col min="11000" max="11000" width="7.25" style="565" bestFit="1" customWidth="1"/>
    <col min="11001" max="11001" width="6.5" style="565" bestFit="1" customWidth="1"/>
    <col min="11002" max="11002" width="7.75" style="565" customWidth="1"/>
    <col min="11003" max="11003" width="8.125" style="565" bestFit="1" customWidth="1"/>
    <col min="11004" max="11004" width="8" style="565" customWidth="1"/>
    <col min="11005" max="11005" width="8.375" style="565" bestFit="1" customWidth="1"/>
    <col min="11006" max="11006" width="9.625" style="565" bestFit="1" customWidth="1"/>
    <col min="11007" max="11007" width="7.5" style="565" customWidth="1"/>
    <col min="11008" max="11008" width="6.25" style="565" customWidth="1"/>
    <col min="11009" max="11009" width="0.5" style="565" customWidth="1"/>
    <col min="11010" max="11011" width="5.125" style="565" customWidth="1"/>
    <col min="11012" max="11012" width="8.25" style="565" bestFit="1" customWidth="1"/>
    <col min="11013" max="11013" width="9.625" style="565" bestFit="1" customWidth="1"/>
    <col min="11014" max="11014" width="8.75" style="565" bestFit="1" customWidth="1"/>
    <col min="11015" max="11015" width="8" style="565"/>
    <col min="11016" max="11016" width="8.75" style="565" bestFit="1" customWidth="1"/>
    <col min="11017" max="11253" width="8" style="565"/>
    <col min="11254" max="11254" width="3.5" style="565" bestFit="1" customWidth="1"/>
    <col min="11255" max="11255" width="20.375" style="565" customWidth="1"/>
    <col min="11256" max="11256" width="7.25" style="565" bestFit="1" customWidth="1"/>
    <col min="11257" max="11257" width="6.5" style="565" bestFit="1" customWidth="1"/>
    <col min="11258" max="11258" width="7.75" style="565" customWidth="1"/>
    <col min="11259" max="11259" width="8.125" style="565" bestFit="1" customWidth="1"/>
    <col min="11260" max="11260" width="8" style="565" customWidth="1"/>
    <col min="11261" max="11261" width="8.375" style="565" bestFit="1" customWidth="1"/>
    <col min="11262" max="11262" width="9.625" style="565" bestFit="1" customWidth="1"/>
    <col min="11263" max="11263" width="7.5" style="565" customWidth="1"/>
    <col min="11264" max="11264" width="6.25" style="565" customWidth="1"/>
    <col min="11265" max="11265" width="0.5" style="565" customWidth="1"/>
    <col min="11266" max="11267" width="5.125" style="565" customWidth="1"/>
    <col min="11268" max="11268" width="8.25" style="565" bestFit="1" customWidth="1"/>
    <col min="11269" max="11269" width="9.625" style="565" bestFit="1" customWidth="1"/>
    <col min="11270" max="11270" width="8.75" style="565" bestFit="1" customWidth="1"/>
    <col min="11271" max="11271" width="8" style="565"/>
    <col min="11272" max="11272" width="8.75" style="565" bestFit="1" customWidth="1"/>
    <col min="11273" max="11509" width="8" style="565"/>
    <col min="11510" max="11510" width="3.5" style="565" bestFit="1" customWidth="1"/>
    <col min="11511" max="11511" width="20.375" style="565" customWidth="1"/>
    <col min="11512" max="11512" width="7.25" style="565" bestFit="1" customWidth="1"/>
    <col min="11513" max="11513" width="6.5" style="565" bestFit="1" customWidth="1"/>
    <col min="11514" max="11514" width="7.75" style="565" customWidth="1"/>
    <col min="11515" max="11515" width="8.125" style="565" bestFit="1" customWidth="1"/>
    <col min="11516" max="11516" width="8" style="565" customWidth="1"/>
    <col min="11517" max="11517" width="8.375" style="565" bestFit="1" customWidth="1"/>
    <col min="11518" max="11518" width="9.625" style="565" bestFit="1" customWidth="1"/>
    <col min="11519" max="11519" width="7.5" style="565" customWidth="1"/>
    <col min="11520" max="11520" width="6.25" style="565" customWidth="1"/>
    <col min="11521" max="11521" width="0.5" style="565" customWidth="1"/>
    <col min="11522" max="11523" width="5.125" style="565" customWidth="1"/>
    <col min="11524" max="11524" width="8.25" style="565" bestFit="1" customWidth="1"/>
    <col min="11525" max="11525" width="9.625" style="565" bestFit="1" customWidth="1"/>
    <col min="11526" max="11526" width="8.75" style="565" bestFit="1" customWidth="1"/>
    <col min="11527" max="11527" width="8" style="565"/>
    <col min="11528" max="11528" width="8.75" style="565" bestFit="1" customWidth="1"/>
    <col min="11529" max="11765" width="8" style="565"/>
    <col min="11766" max="11766" width="3.5" style="565" bestFit="1" customWidth="1"/>
    <col min="11767" max="11767" width="20.375" style="565" customWidth="1"/>
    <col min="11768" max="11768" width="7.25" style="565" bestFit="1" customWidth="1"/>
    <col min="11769" max="11769" width="6.5" style="565" bestFit="1" customWidth="1"/>
    <col min="11770" max="11770" width="7.75" style="565" customWidth="1"/>
    <col min="11771" max="11771" width="8.125" style="565" bestFit="1" customWidth="1"/>
    <col min="11772" max="11772" width="8" style="565" customWidth="1"/>
    <col min="11773" max="11773" width="8.375" style="565" bestFit="1" customWidth="1"/>
    <col min="11774" max="11774" width="9.625" style="565" bestFit="1" customWidth="1"/>
    <col min="11775" max="11775" width="7.5" style="565" customWidth="1"/>
    <col min="11776" max="11776" width="6.25" style="565" customWidth="1"/>
    <col min="11777" max="11777" width="0.5" style="565" customWidth="1"/>
    <col min="11778" max="11779" width="5.125" style="565" customWidth="1"/>
    <col min="11780" max="11780" width="8.25" style="565" bestFit="1" customWidth="1"/>
    <col min="11781" max="11781" width="9.625" style="565" bestFit="1" customWidth="1"/>
    <col min="11782" max="11782" width="8.75" style="565" bestFit="1" customWidth="1"/>
    <col min="11783" max="11783" width="8" style="565"/>
    <col min="11784" max="11784" width="8.75" style="565" bestFit="1" customWidth="1"/>
    <col min="11785" max="12021" width="8" style="565"/>
    <col min="12022" max="12022" width="3.5" style="565" bestFit="1" customWidth="1"/>
    <col min="12023" max="12023" width="20.375" style="565" customWidth="1"/>
    <col min="12024" max="12024" width="7.25" style="565" bestFit="1" customWidth="1"/>
    <col min="12025" max="12025" width="6.5" style="565" bestFit="1" customWidth="1"/>
    <col min="12026" max="12026" width="7.75" style="565" customWidth="1"/>
    <col min="12027" max="12027" width="8.125" style="565" bestFit="1" customWidth="1"/>
    <col min="12028" max="12028" width="8" style="565" customWidth="1"/>
    <col min="12029" max="12029" width="8.375" style="565" bestFit="1" customWidth="1"/>
    <col min="12030" max="12030" width="9.625" style="565" bestFit="1" customWidth="1"/>
    <col min="12031" max="12031" width="7.5" style="565" customWidth="1"/>
    <col min="12032" max="12032" width="6.25" style="565" customWidth="1"/>
    <col min="12033" max="12033" width="0.5" style="565" customWidth="1"/>
    <col min="12034" max="12035" width="5.125" style="565" customWidth="1"/>
    <col min="12036" max="12036" width="8.25" style="565" bestFit="1" customWidth="1"/>
    <col min="12037" max="12037" width="9.625" style="565" bestFit="1" customWidth="1"/>
    <col min="12038" max="12038" width="8.75" style="565" bestFit="1" customWidth="1"/>
    <col min="12039" max="12039" width="8" style="565"/>
    <col min="12040" max="12040" width="8.75" style="565" bestFit="1" customWidth="1"/>
    <col min="12041" max="12277" width="8" style="565"/>
    <col min="12278" max="12278" width="3.5" style="565" bestFit="1" customWidth="1"/>
    <col min="12279" max="12279" width="20.375" style="565" customWidth="1"/>
    <col min="12280" max="12280" width="7.25" style="565" bestFit="1" customWidth="1"/>
    <col min="12281" max="12281" width="6.5" style="565" bestFit="1" customWidth="1"/>
    <col min="12282" max="12282" width="7.75" style="565" customWidth="1"/>
    <col min="12283" max="12283" width="8.125" style="565" bestFit="1" customWidth="1"/>
    <col min="12284" max="12284" width="8" style="565" customWidth="1"/>
    <col min="12285" max="12285" width="8.375" style="565" bestFit="1" customWidth="1"/>
    <col min="12286" max="12286" width="9.625" style="565" bestFit="1" customWidth="1"/>
    <col min="12287" max="12287" width="7.5" style="565" customWidth="1"/>
    <col min="12288" max="12288" width="6.25" style="565" customWidth="1"/>
    <col min="12289" max="12289" width="0.5" style="565" customWidth="1"/>
    <col min="12290" max="12291" width="5.125" style="565" customWidth="1"/>
    <col min="12292" max="12292" width="8.25" style="565" bestFit="1" customWidth="1"/>
    <col min="12293" max="12293" width="9.625" style="565" bestFit="1" customWidth="1"/>
    <col min="12294" max="12294" width="8.75" style="565" bestFit="1" customWidth="1"/>
    <col min="12295" max="12295" width="8" style="565"/>
    <col min="12296" max="12296" width="8.75" style="565" bestFit="1" customWidth="1"/>
    <col min="12297" max="12533" width="8" style="565"/>
    <col min="12534" max="12534" width="3.5" style="565" bestFit="1" customWidth="1"/>
    <col min="12535" max="12535" width="20.375" style="565" customWidth="1"/>
    <col min="12536" max="12536" width="7.25" style="565" bestFit="1" customWidth="1"/>
    <col min="12537" max="12537" width="6.5" style="565" bestFit="1" customWidth="1"/>
    <col min="12538" max="12538" width="7.75" style="565" customWidth="1"/>
    <col min="12539" max="12539" width="8.125" style="565" bestFit="1" customWidth="1"/>
    <col min="12540" max="12540" width="8" style="565" customWidth="1"/>
    <col min="12541" max="12541" width="8.375" style="565" bestFit="1" customWidth="1"/>
    <col min="12542" max="12542" width="9.625" style="565" bestFit="1" customWidth="1"/>
    <col min="12543" max="12543" width="7.5" style="565" customWidth="1"/>
    <col min="12544" max="12544" width="6.25" style="565" customWidth="1"/>
    <col min="12545" max="12545" width="0.5" style="565" customWidth="1"/>
    <col min="12546" max="12547" width="5.125" style="565" customWidth="1"/>
    <col min="12548" max="12548" width="8.25" style="565" bestFit="1" customWidth="1"/>
    <col min="12549" max="12549" width="9.625" style="565" bestFit="1" customWidth="1"/>
    <col min="12550" max="12550" width="8.75" style="565" bestFit="1" customWidth="1"/>
    <col min="12551" max="12551" width="8" style="565"/>
    <col min="12552" max="12552" width="8.75" style="565" bestFit="1" customWidth="1"/>
    <col min="12553" max="12789" width="8" style="565"/>
    <col min="12790" max="12790" width="3.5" style="565" bestFit="1" customWidth="1"/>
    <col min="12791" max="12791" width="20.375" style="565" customWidth="1"/>
    <col min="12792" max="12792" width="7.25" style="565" bestFit="1" customWidth="1"/>
    <col min="12793" max="12793" width="6.5" style="565" bestFit="1" customWidth="1"/>
    <col min="12794" max="12794" width="7.75" style="565" customWidth="1"/>
    <col min="12795" max="12795" width="8.125" style="565" bestFit="1" customWidth="1"/>
    <col min="12796" max="12796" width="8" style="565" customWidth="1"/>
    <col min="12797" max="12797" width="8.375" style="565" bestFit="1" customWidth="1"/>
    <col min="12798" max="12798" width="9.625" style="565" bestFit="1" customWidth="1"/>
    <col min="12799" max="12799" width="7.5" style="565" customWidth="1"/>
    <col min="12800" max="12800" width="6.25" style="565" customWidth="1"/>
    <col min="12801" max="12801" width="0.5" style="565" customWidth="1"/>
    <col min="12802" max="12803" width="5.125" style="565" customWidth="1"/>
    <col min="12804" max="12804" width="8.25" style="565" bestFit="1" customWidth="1"/>
    <col min="12805" max="12805" width="9.625" style="565" bestFit="1" customWidth="1"/>
    <col min="12806" max="12806" width="8.75" style="565" bestFit="1" customWidth="1"/>
    <col min="12807" max="12807" width="8" style="565"/>
    <col min="12808" max="12808" width="8.75" style="565" bestFit="1" customWidth="1"/>
    <col min="12809" max="13045" width="8" style="565"/>
    <col min="13046" max="13046" width="3.5" style="565" bestFit="1" customWidth="1"/>
    <col min="13047" max="13047" width="20.375" style="565" customWidth="1"/>
    <col min="13048" max="13048" width="7.25" style="565" bestFit="1" customWidth="1"/>
    <col min="13049" max="13049" width="6.5" style="565" bestFit="1" customWidth="1"/>
    <col min="13050" max="13050" width="7.75" style="565" customWidth="1"/>
    <col min="13051" max="13051" width="8.125" style="565" bestFit="1" customWidth="1"/>
    <col min="13052" max="13052" width="8" style="565" customWidth="1"/>
    <col min="13053" max="13053" width="8.375" style="565" bestFit="1" customWidth="1"/>
    <col min="13054" max="13054" width="9.625" style="565" bestFit="1" customWidth="1"/>
    <col min="13055" max="13055" width="7.5" style="565" customWidth="1"/>
    <col min="13056" max="13056" width="6.25" style="565" customWidth="1"/>
    <col min="13057" max="13057" width="0.5" style="565" customWidth="1"/>
    <col min="13058" max="13059" width="5.125" style="565" customWidth="1"/>
    <col min="13060" max="13060" width="8.25" style="565" bestFit="1" customWidth="1"/>
    <col min="13061" max="13061" width="9.625" style="565" bestFit="1" customWidth="1"/>
    <col min="13062" max="13062" width="8.75" style="565" bestFit="1" customWidth="1"/>
    <col min="13063" max="13063" width="8" style="565"/>
    <col min="13064" max="13064" width="8.75" style="565" bestFit="1" customWidth="1"/>
    <col min="13065" max="13301" width="8" style="565"/>
    <col min="13302" max="13302" width="3.5" style="565" bestFit="1" customWidth="1"/>
    <col min="13303" max="13303" width="20.375" style="565" customWidth="1"/>
    <col min="13304" max="13304" width="7.25" style="565" bestFit="1" customWidth="1"/>
    <col min="13305" max="13305" width="6.5" style="565" bestFit="1" customWidth="1"/>
    <col min="13306" max="13306" width="7.75" style="565" customWidth="1"/>
    <col min="13307" max="13307" width="8.125" style="565" bestFit="1" customWidth="1"/>
    <col min="13308" max="13308" width="8" style="565" customWidth="1"/>
    <col min="13309" max="13309" width="8.375" style="565" bestFit="1" customWidth="1"/>
    <col min="13310" max="13310" width="9.625" style="565" bestFit="1" customWidth="1"/>
    <col min="13311" max="13311" width="7.5" style="565" customWidth="1"/>
    <col min="13312" max="13312" width="6.25" style="565" customWidth="1"/>
    <col min="13313" max="13313" width="0.5" style="565" customWidth="1"/>
    <col min="13314" max="13315" width="5.125" style="565" customWidth="1"/>
    <col min="13316" max="13316" width="8.25" style="565" bestFit="1" customWidth="1"/>
    <col min="13317" max="13317" width="9.625" style="565" bestFit="1" customWidth="1"/>
    <col min="13318" max="13318" width="8.75" style="565" bestFit="1" customWidth="1"/>
    <col min="13319" max="13319" width="8" style="565"/>
    <col min="13320" max="13320" width="8.75" style="565" bestFit="1" customWidth="1"/>
    <col min="13321" max="13557" width="8" style="565"/>
    <col min="13558" max="13558" width="3.5" style="565" bestFit="1" customWidth="1"/>
    <col min="13559" max="13559" width="20.375" style="565" customWidth="1"/>
    <col min="13560" max="13560" width="7.25" style="565" bestFit="1" customWidth="1"/>
    <col min="13561" max="13561" width="6.5" style="565" bestFit="1" customWidth="1"/>
    <col min="13562" max="13562" width="7.75" style="565" customWidth="1"/>
    <col min="13563" max="13563" width="8.125" style="565" bestFit="1" customWidth="1"/>
    <col min="13564" max="13564" width="8" style="565" customWidth="1"/>
    <col min="13565" max="13565" width="8.375" style="565" bestFit="1" customWidth="1"/>
    <col min="13566" max="13566" width="9.625" style="565" bestFit="1" customWidth="1"/>
    <col min="13567" max="13567" width="7.5" style="565" customWidth="1"/>
    <col min="13568" max="13568" width="6.25" style="565" customWidth="1"/>
    <col min="13569" max="13569" width="0.5" style="565" customWidth="1"/>
    <col min="13570" max="13571" width="5.125" style="565" customWidth="1"/>
    <col min="13572" max="13572" width="8.25" style="565" bestFit="1" customWidth="1"/>
    <col min="13573" max="13573" width="9.625" style="565" bestFit="1" customWidth="1"/>
    <col min="13574" max="13574" width="8.75" style="565" bestFit="1" customWidth="1"/>
    <col min="13575" max="13575" width="8" style="565"/>
    <col min="13576" max="13576" width="8.75" style="565" bestFit="1" customWidth="1"/>
    <col min="13577" max="13813" width="8" style="565"/>
    <col min="13814" max="13814" width="3.5" style="565" bestFit="1" customWidth="1"/>
    <col min="13815" max="13815" width="20.375" style="565" customWidth="1"/>
    <col min="13816" max="13816" width="7.25" style="565" bestFit="1" customWidth="1"/>
    <col min="13817" max="13817" width="6.5" style="565" bestFit="1" customWidth="1"/>
    <col min="13818" max="13818" width="7.75" style="565" customWidth="1"/>
    <col min="13819" max="13819" width="8.125" style="565" bestFit="1" customWidth="1"/>
    <col min="13820" max="13820" width="8" style="565" customWidth="1"/>
    <col min="13821" max="13821" width="8.375" style="565" bestFit="1" customWidth="1"/>
    <col min="13822" max="13822" width="9.625" style="565" bestFit="1" customWidth="1"/>
    <col min="13823" max="13823" width="7.5" style="565" customWidth="1"/>
    <col min="13824" max="13824" width="6.25" style="565" customWidth="1"/>
    <col min="13825" max="13825" width="0.5" style="565" customWidth="1"/>
    <col min="13826" max="13827" width="5.125" style="565" customWidth="1"/>
    <col min="13828" max="13828" width="8.25" style="565" bestFit="1" customWidth="1"/>
    <col min="13829" max="13829" width="9.625" style="565" bestFit="1" customWidth="1"/>
    <col min="13830" max="13830" width="8.75" style="565" bestFit="1" customWidth="1"/>
    <col min="13831" max="13831" width="8" style="565"/>
    <col min="13832" max="13832" width="8.75" style="565" bestFit="1" customWidth="1"/>
    <col min="13833" max="14069" width="8" style="565"/>
    <col min="14070" max="14070" width="3.5" style="565" bestFit="1" customWidth="1"/>
    <col min="14071" max="14071" width="20.375" style="565" customWidth="1"/>
    <col min="14072" max="14072" width="7.25" style="565" bestFit="1" customWidth="1"/>
    <col min="14073" max="14073" width="6.5" style="565" bestFit="1" customWidth="1"/>
    <col min="14074" max="14074" width="7.75" style="565" customWidth="1"/>
    <col min="14075" max="14075" width="8.125" style="565" bestFit="1" customWidth="1"/>
    <col min="14076" max="14076" width="8" style="565" customWidth="1"/>
    <col min="14077" max="14077" width="8.375" style="565" bestFit="1" customWidth="1"/>
    <col min="14078" max="14078" width="9.625" style="565" bestFit="1" customWidth="1"/>
    <col min="14079" max="14079" width="7.5" style="565" customWidth="1"/>
    <col min="14080" max="14080" width="6.25" style="565" customWidth="1"/>
    <col min="14081" max="14081" width="0.5" style="565" customWidth="1"/>
    <col min="14082" max="14083" width="5.125" style="565" customWidth="1"/>
    <col min="14084" max="14084" width="8.25" style="565" bestFit="1" customWidth="1"/>
    <col min="14085" max="14085" width="9.625" style="565" bestFit="1" customWidth="1"/>
    <col min="14086" max="14086" width="8.75" style="565" bestFit="1" customWidth="1"/>
    <col min="14087" max="14087" width="8" style="565"/>
    <col min="14088" max="14088" width="8.75" style="565" bestFit="1" customWidth="1"/>
    <col min="14089" max="14325" width="8" style="565"/>
    <col min="14326" max="14326" width="3.5" style="565" bestFit="1" customWidth="1"/>
    <col min="14327" max="14327" width="20.375" style="565" customWidth="1"/>
    <col min="14328" max="14328" width="7.25" style="565" bestFit="1" customWidth="1"/>
    <col min="14329" max="14329" width="6.5" style="565" bestFit="1" customWidth="1"/>
    <col min="14330" max="14330" width="7.75" style="565" customWidth="1"/>
    <col min="14331" max="14331" width="8.125" style="565" bestFit="1" customWidth="1"/>
    <col min="14332" max="14332" width="8" style="565" customWidth="1"/>
    <col min="14333" max="14333" width="8.375" style="565" bestFit="1" customWidth="1"/>
    <col min="14334" max="14334" width="9.625" style="565" bestFit="1" customWidth="1"/>
    <col min="14335" max="14335" width="7.5" style="565" customWidth="1"/>
    <col min="14336" max="14336" width="6.25" style="565" customWidth="1"/>
    <col min="14337" max="14337" width="0.5" style="565" customWidth="1"/>
    <col min="14338" max="14339" width="5.125" style="565" customWidth="1"/>
    <col min="14340" max="14340" width="8.25" style="565" bestFit="1" customWidth="1"/>
    <col min="14341" max="14341" width="9.625" style="565" bestFit="1" customWidth="1"/>
    <col min="14342" max="14342" width="8.75" style="565" bestFit="1" customWidth="1"/>
    <col min="14343" max="14343" width="8" style="565"/>
    <col min="14344" max="14344" width="8.75" style="565" bestFit="1" customWidth="1"/>
    <col min="14345" max="14581" width="8" style="565"/>
    <col min="14582" max="14582" width="3.5" style="565" bestFit="1" customWidth="1"/>
    <col min="14583" max="14583" width="20.375" style="565" customWidth="1"/>
    <col min="14584" max="14584" width="7.25" style="565" bestFit="1" customWidth="1"/>
    <col min="14585" max="14585" width="6.5" style="565" bestFit="1" customWidth="1"/>
    <col min="14586" max="14586" width="7.75" style="565" customWidth="1"/>
    <col min="14587" max="14587" width="8.125" style="565" bestFit="1" customWidth="1"/>
    <col min="14588" max="14588" width="8" style="565" customWidth="1"/>
    <col min="14589" max="14589" width="8.375" style="565" bestFit="1" customWidth="1"/>
    <col min="14590" max="14590" width="9.625" style="565" bestFit="1" customWidth="1"/>
    <col min="14591" max="14591" width="7.5" style="565" customWidth="1"/>
    <col min="14592" max="14592" width="6.25" style="565" customWidth="1"/>
    <col min="14593" max="14593" width="0.5" style="565" customWidth="1"/>
    <col min="14594" max="14595" width="5.125" style="565" customWidth="1"/>
    <col min="14596" max="14596" width="8.25" style="565" bestFit="1" customWidth="1"/>
    <col min="14597" max="14597" width="9.625" style="565" bestFit="1" customWidth="1"/>
    <col min="14598" max="14598" width="8.75" style="565" bestFit="1" customWidth="1"/>
    <col min="14599" max="14599" width="8" style="565"/>
    <col min="14600" max="14600" width="8.75" style="565" bestFit="1" customWidth="1"/>
    <col min="14601" max="14837" width="8" style="565"/>
    <col min="14838" max="14838" width="3.5" style="565" bestFit="1" customWidth="1"/>
    <col min="14839" max="14839" width="20.375" style="565" customWidth="1"/>
    <col min="14840" max="14840" width="7.25" style="565" bestFit="1" customWidth="1"/>
    <col min="14841" max="14841" width="6.5" style="565" bestFit="1" customWidth="1"/>
    <col min="14842" max="14842" width="7.75" style="565" customWidth="1"/>
    <col min="14843" max="14843" width="8.125" style="565" bestFit="1" customWidth="1"/>
    <col min="14844" max="14844" width="8" style="565" customWidth="1"/>
    <col min="14845" max="14845" width="8.375" style="565" bestFit="1" customWidth="1"/>
    <col min="14846" max="14846" width="9.625" style="565" bestFit="1" customWidth="1"/>
    <col min="14847" max="14847" width="7.5" style="565" customWidth="1"/>
    <col min="14848" max="14848" width="6.25" style="565" customWidth="1"/>
    <col min="14849" max="14849" width="0.5" style="565" customWidth="1"/>
    <col min="14850" max="14851" width="5.125" style="565" customWidth="1"/>
    <col min="14852" max="14852" width="8.25" style="565" bestFit="1" customWidth="1"/>
    <col min="14853" max="14853" width="9.625" style="565" bestFit="1" customWidth="1"/>
    <col min="14854" max="14854" width="8.75" style="565" bestFit="1" customWidth="1"/>
    <col min="14855" max="14855" width="8" style="565"/>
    <col min="14856" max="14856" width="8.75" style="565" bestFit="1" customWidth="1"/>
    <col min="14857" max="15093" width="8" style="565"/>
    <col min="15094" max="15094" width="3.5" style="565" bestFit="1" customWidth="1"/>
    <col min="15095" max="15095" width="20.375" style="565" customWidth="1"/>
    <col min="15096" max="15096" width="7.25" style="565" bestFit="1" customWidth="1"/>
    <col min="15097" max="15097" width="6.5" style="565" bestFit="1" customWidth="1"/>
    <col min="15098" max="15098" width="7.75" style="565" customWidth="1"/>
    <col min="15099" max="15099" width="8.125" style="565" bestFit="1" customWidth="1"/>
    <col min="15100" max="15100" width="8" style="565" customWidth="1"/>
    <col min="15101" max="15101" width="8.375" style="565" bestFit="1" customWidth="1"/>
    <col min="15102" max="15102" width="9.625" style="565" bestFit="1" customWidth="1"/>
    <col min="15103" max="15103" width="7.5" style="565" customWidth="1"/>
    <col min="15104" max="15104" width="6.25" style="565" customWidth="1"/>
    <col min="15105" max="15105" width="0.5" style="565" customWidth="1"/>
    <col min="15106" max="15107" width="5.125" style="565" customWidth="1"/>
    <col min="15108" max="15108" width="8.25" style="565" bestFit="1" customWidth="1"/>
    <col min="15109" max="15109" width="9.625" style="565" bestFit="1" customWidth="1"/>
    <col min="15110" max="15110" width="8.75" style="565" bestFit="1" customWidth="1"/>
    <col min="15111" max="15111" width="8" style="565"/>
    <col min="15112" max="15112" width="8.75" style="565" bestFit="1" customWidth="1"/>
    <col min="15113" max="15349" width="8" style="565"/>
    <col min="15350" max="15350" width="3.5" style="565" bestFit="1" customWidth="1"/>
    <col min="15351" max="15351" width="20.375" style="565" customWidth="1"/>
    <col min="15352" max="15352" width="7.25" style="565" bestFit="1" customWidth="1"/>
    <col min="15353" max="15353" width="6.5" style="565" bestFit="1" customWidth="1"/>
    <col min="15354" max="15354" width="7.75" style="565" customWidth="1"/>
    <col min="15355" max="15355" width="8.125" style="565" bestFit="1" customWidth="1"/>
    <col min="15356" max="15356" width="8" style="565" customWidth="1"/>
    <col min="15357" max="15357" width="8.375" style="565" bestFit="1" customWidth="1"/>
    <col min="15358" max="15358" width="9.625" style="565" bestFit="1" customWidth="1"/>
    <col min="15359" max="15359" width="7.5" style="565" customWidth="1"/>
    <col min="15360" max="15360" width="6.25" style="565" customWidth="1"/>
    <col min="15361" max="15361" width="0.5" style="565" customWidth="1"/>
    <col min="15362" max="15363" width="5.125" style="565" customWidth="1"/>
    <col min="15364" max="15364" width="8.25" style="565" bestFit="1" customWidth="1"/>
    <col min="15365" max="15365" width="9.625" style="565" bestFit="1" customWidth="1"/>
    <col min="15366" max="15366" width="8.75" style="565" bestFit="1" customWidth="1"/>
    <col min="15367" max="15367" width="8" style="565"/>
    <col min="15368" max="15368" width="8.75" style="565" bestFit="1" customWidth="1"/>
    <col min="15369" max="15605" width="8" style="565"/>
    <col min="15606" max="15606" width="3.5" style="565" bestFit="1" customWidth="1"/>
    <col min="15607" max="15607" width="20.375" style="565" customWidth="1"/>
    <col min="15608" max="15608" width="7.25" style="565" bestFit="1" customWidth="1"/>
    <col min="15609" max="15609" width="6.5" style="565" bestFit="1" customWidth="1"/>
    <col min="15610" max="15610" width="7.75" style="565" customWidth="1"/>
    <col min="15611" max="15611" width="8.125" style="565" bestFit="1" customWidth="1"/>
    <col min="15612" max="15612" width="8" style="565" customWidth="1"/>
    <col min="15613" max="15613" width="8.375" style="565" bestFit="1" customWidth="1"/>
    <col min="15614" max="15614" width="9.625" style="565" bestFit="1" customWidth="1"/>
    <col min="15615" max="15615" width="7.5" style="565" customWidth="1"/>
    <col min="15616" max="15616" width="6.25" style="565" customWidth="1"/>
    <col min="15617" max="15617" width="0.5" style="565" customWidth="1"/>
    <col min="15618" max="15619" width="5.125" style="565" customWidth="1"/>
    <col min="15620" max="15620" width="8.25" style="565" bestFit="1" customWidth="1"/>
    <col min="15621" max="15621" width="9.625" style="565" bestFit="1" customWidth="1"/>
    <col min="15622" max="15622" width="8.75" style="565" bestFit="1" customWidth="1"/>
    <col min="15623" max="15623" width="8" style="565"/>
    <col min="15624" max="15624" width="8.75" style="565" bestFit="1" customWidth="1"/>
    <col min="15625" max="15861" width="8" style="565"/>
    <col min="15862" max="15862" width="3.5" style="565" bestFit="1" customWidth="1"/>
    <col min="15863" max="15863" width="20.375" style="565" customWidth="1"/>
    <col min="15864" max="15864" width="7.25" style="565" bestFit="1" customWidth="1"/>
    <col min="15865" max="15865" width="6.5" style="565" bestFit="1" customWidth="1"/>
    <col min="15866" max="15866" width="7.75" style="565" customWidth="1"/>
    <col min="15867" max="15867" width="8.125" style="565" bestFit="1" customWidth="1"/>
    <col min="15868" max="15868" width="8" style="565" customWidth="1"/>
    <col min="15869" max="15869" width="8.375" style="565" bestFit="1" customWidth="1"/>
    <col min="15870" max="15870" width="9.625" style="565" bestFit="1" customWidth="1"/>
    <col min="15871" max="15871" width="7.5" style="565" customWidth="1"/>
    <col min="15872" max="15872" width="6.25" style="565" customWidth="1"/>
    <col min="15873" max="15873" width="0.5" style="565" customWidth="1"/>
    <col min="15874" max="15875" width="5.125" style="565" customWidth="1"/>
    <col min="15876" max="15876" width="8.25" style="565" bestFit="1" customWidth="1"/>
    <col min="15877" max="15877" width="9.625" style="565" bestFit="1" customWidth="1"/>
    <col min="15878" max="15878" width="8.75" style="565" bestFit="1" customWidth="1"/>
    <col min="15879" max="15879" width="8" style="565"/>
    <col min="15880" max="15880" width="8.75" style="565" bestFit="1" customWidth="1"/>
    <col min="15881" max="16117" width="8" style="565"/>
    <col min="16118" max="16118" width="3.5" style="565" bestFit="1" customWidth="1"/>
    <col min="16119" max="16119" width="20.375" style="565" customWidth="1"/>
    <col min="16120" max="16120" width="7.25" style="565" bestFit="1" customWidth="1"/>
    <col min="16121" max="16121" width="6.5" style="565" bestFit="1" customWidth="1"/>
    <col min="16122" max="16122" width="7.75" style="565" customWidth="1"/>
    <col min="16123" max="16123" width="8.125" style="565" bestFit="1" customWidth="1"/>
    <col min="16124" max="16124" width="8" style="565" customWidth="1"/>
    <col min="16125" max="16125" width="8.375" style="565" bestFit="1" customWidth="1"/>
    <col min="16126" max="16126" width="9.625" style="565" bestFit="1" customWidth="1"/>
    <col min="16127" max="16127" width="7.5" style="565" customWidth="1"/>
    <col min="16128" max="16128" width="6.25" style="565" customWidth="1"/>
    <col min="16129" max="16129" width="0.5" style="565" customWidth="1"/>
    <col min="16130" max="16131" width="5.125" style="565" customWidth="1"/>
    <col min="16132" max="16132" width="8.25" style="565" bestFit="1" customWidth="1"/>
    <col min="16133" max="16133" width="9.625" style="565" bestFit="1" customWidth="1"/>
    <col min="16134" max="16134" width="8.75" style="565" bestFit="1" customWidth="1"/>
    <col min="16135" max="16135" width="8" style="565"/>
    <col min="16136" max="16136" width="8.75" style="565" bestFit="1" customWidth="1"/>
    <col min="16137" max="16384" width="8" style="565"/>
  </cols>
  <sheetData>
    <row r="1" spans="1:14" ht="6.75" customHeight="1">
      <c r="B1" s="234"/>
      <c r="C1" s="601"/>
      <c r="D1" s="601"/>
      <c r="E1" s="601"/>
      <c r="F1" s="601"/>
      <c r="G1" s="601"/>
      <c r="H1" s="601"/>
    </row>
    <row r="2" spans="1:14" ht="12" customHeight="1">
      <c r="B2" s="583"/>
      <c r="C2" s="583"/>
      <c r="D2" s="580"/>
      <c r="E2" s="584"/>
      <c r="L2" s="757" t="s">
        <v>441</v>
      </c>
      <c r="M2" s="636"/>
      <c r="N2" s="757" t="s">
        <v>402</v>
      </c>
    </row>
    <row r="3" spans="1:14" ht="12" customHeight="1">
      <c r="B3" s="583"/>
      <c r="C3" s="583"/>
      <c r="D3" s="580"/>
      <c r="E3" s="584"/>
      <c r="L3" s="757"/>
      <c r="M3" s="636"/>
      <c r="N3" s="757"/>
    </row>
    <row r="4" spans="1:14" ht="12" customHeight="1">
      <c r="A4" s="562">
        <v>7</v>
      </c>
      <c r="B4" s="576" t="s">
        <v>369</v>
      </c>
      <c r="C4" s="583"/>
      <c r="D4" s="585"/>
      <c r="E4" s="585"/>
      <c r="L4" s="549" t="s">
        <v>248</v>
      </c>
      <c r="M4" s="636"/>
      <c r="N4" s="549" t="s">
        <v>249</v>
      </c>
    </row>
    <row r="5" spans="1:14" ht="12" customHeight="1">
      <c r="B5" s="583"/>
      <c r="C5" s="583"/>
      <c r="D5" s="585"/>
      <c r="E5" s="585"/>
      <c r="L5" s="748" t="s">
        <v>92</v>
      </c>
      <c r="M5" s="748"/>
      <c r="N5" s="748"/>
    </row>
    <row r="6" spans="1:14" ht="12" customHeight="1">
      <c r="B6" s="577" t="s">
        <v>370</v>
      </c>
      <c r="C6" s="586"/>
      <c r="D6" s="586"/>
      <c r="E6" s="586"/>
      <c r="L6" s="587">
        <v>66510</v>
      </c>
      <c r="M6" s="587"/>
      <c r="N6" s="587">
        <v>13427</v>
      </c>
    </row>
    <row r="7" spans="1:14" ht="12" customHeight="1">
      <c r="B7" s="577" t="s">
        <v>371</v>
      </c>
      <c r="C7" s="586"/>
      <c r="D7" s="586"/>
      <c r="E7" s="586"/>
      <c r="L7" s="587">
        <v>700</v>
      </c>
      <c r="M7" s="587"/>
      <c r="N7" s="579">
        <v>2366</v>
      </c>
    </row>
    <row r="8" spans="1:14" ht="12" customHeight="1" thickBot="1">
      <c r="B8" s="586"/>
      <c r="C8" s="586"/>
      <c r="D8" s="586"/>
      <c r="E8" s="586"/>
      <c r="L8" s="581">
        <v>67210</v>
      </c>
      <c r="M8" s="581"/>
      <c r="N8" s="581">
        <v>15793</v>
      </c>
    </row>
    <row r="9" spans="1:14" ht="6" customHeight="1" thickTop="1"/>
    <row r="10" spans="1:14" ht="6" customHeight="1">
      <c r="L10" s="757" t="s">
        <v>441</v>
      </c>
      <c r="M10" s="636"/>
      <c r="N10" s="757" t="s">
        <v>402</v>
      </c>
    </row>
    <row r="11" spans="1:14" ht="18" customHeight="1">
      <c r="A11" s="641">
        <v>8</v>
      </c>
      <c r="B11" s="552" t="s">
        <v>440</v>
      </c>
      <c r="C11" s="188"/>
      <c r="D11" s="642"/>
      <c r="E11" s="643"/>
      <c r="L11" s="757"/>
      <c r="M11" s="636"/>
      <c r="N11" s="757"/>
    </row>
    <row r="12" spans="1:14" ht="12" customHeight="1">
      <c r="A12" s="280"/>
      <c r="B12" s="644" t="s">
        <v>442</v>
      </c>
      <c r="C12" s="188"/>
      <c r="D12" s="642"/>
      <c r="E12" s="643"/>
      <c r="L12" s="549" t="s">
        <v>248</v>
      </c>
      <c r="M12" s="636"/>
      <c r="N12" s="549" t="s">
        <v>249</v>
      </c>
    </row>
    <row r="13" spans="1:14" ht="12" customHeight="1">
      <c r="A13" s="280"/>
      <c r="B13" s="280"/>
      <c r="C13" s="188"/>
      <c r="D13" s="645"/>
      <c r="E13" s="643"/>
      <c r="L13" s="748" t="s">
        <v>92</v>
      </c>
      <c r="M13" s="748"/>
      <c r="N13" s="748"/>
    </row>
    <row r="14" spans="1:14" ht="12" customHeight="1">
      <c r="A14" s="280"/>
      <c r="B14" s="646" t="s">
        <v>443</v>
      </c>
      <c r="C14" s="188"/>
      <c r="D14" s="645"/>
      <c r="E14" s="643"/>
      <c r="L14" s="643"/>
      <c r="M14" s="647"/>
      <c r="N14" s="188"/>
    </row>
    <row r="15" spans="1:14" ht="12" customHeight="1">
      <c r="A15" s="280"/>
      <c r="B15" s="647" t="s">
        <v>392</v>
      </c>
      <c r="C15" s="648" t="s">
        <v>444</v>
      </c>
      <c r="D15" s="649"/>
      <c r="K15" s="650">
        <v>8.1</v>
      </c>
      <c r="L15" s="651">
        <v>3156</v>
      </c>
      <c r="M15" s="647"/>
      <c r="N15" s="651">
        <v>5059</v>
      </c>
    </row>
    <row r="16" spans="1:14" ht="12" customHeight="1">
      <c r="A16" s="280"/>
      <c r="B16" s="647" t="s">
        <v>392</v>
      </c>
      <c r="C16" s="648" t="s">
        <v>445</v>
      </c>
      <c r="D16" s="649"/>
      <c r="K16" s="650">
        <v>8.1999999999999993</v>
      </c>
      <c r="L16" s="651">
        <v>513</v>
      </c>
      <c r="M16" s="647"/>
      <c r="N16" s="651">
        <v>880</v>
      </c>
    </row>
    <row r="17" spans="1:14" ht="12" customHeight="1">
      <c r="A17" s="280"/>
      <c r="B17" s="647" t="s">
        <v>392</v>
      </c>
      <c r="C17" s="599" t="s">
        <v>446</v>
      </c>
      <c r="D17" s="642"/>
      <c r="K17" s="650"/>
      <c r="L17" s="651"/>
      <c r="M17" s="647"/>
      <c r="N17" s="652"/>
    </row>
    <row r="18" spans="1:14" ht="12" customHeight="1">
      <c r="A18" s="280"/>
      <c r="B18" s="188"/>
      <c r="C18" s="599" t="s">
        <v>447</v>
      </c>
      <c r="D18" s="642"/>
      <c r="K18" s="650">
        <v>8.3000000000000007</v>
      </c>
      <c r="L18" s="651">
        <v>158</v>
      </c>
      <c r="M18" s="647"/>
      <c r="N18" s="652">
        <v>0</v>
      </c>
    </row>
    <row r="19" spans="1:14" ht="12" customHeight="1" thickBot="1">
      <c r="A19" s="280"/>
      <c r="B19" s="599"/>
      <c r="C19" s="188"/>
      <c r="D19" s="642"/>
      <c r="E19" s="643"/>
      <c r="L19" s="653">
        <v>3827</v>
      </c>
      <c r="M19" s="188"/>
      <c r="N19" s="653">
        <v>0</v>
      </c>
    </row>
    <row r="20" spans="1:14" ht="12" customHeight="1" thickTop="1">
      <c r="A20" s="280"/>
      <c r="B20" s="599"/>
      <c r="C20" s="188"/>
      <c r="D20" s="642"/>
      <c r="E20" s="643"/>
      <c r="F20" s="654"/>
      <c r="G20" s="188"/>
      <c r="H20" s="654"/>
    </row>
    <row r="21" spans="1:14" ht="12" customHeight="1">
      <c r="A21" s="639">
        <v>8.1</v>
      </c>
      <c r="B21" s="758" t="s">
        <v>492</v>
      </c>
      <c r="C21" s="740"/>
      <c r="D21" s="740"/>
      <c r="E21" s="740"/>
      <c r="F21" s="740"/>
      <c r="G21" s="740"/>
      <c r="H21" s="740"/>
      <c r="I21" s="740"/>
      <c r="J21" s="740"/>
      <c r="K21" s="740"/>
      <c r="L21" s="740"/>
      <c r="M21" s="740"/>
      <c r="N21" s="740"/>
    </row>
    <row r="22" spans="1:14" ht="12" customHeight="1">
      <c r="A22" s="280"/>
      <c r="B22" s="740"/>
      <c r="C22" s="740"/>
      <c r="D22" s="740"/>
      <c r="E22" s="740"/>
      <c r="F22" s="740"/>
      <c r="G22" s="740"/>
      <c r="H22" s="740"/>
      <c r="I22" s="740"/>
      <c r="J22" s="740"/>
      <c r="K22" s="740"/>
      <c r="L22" s="740"/>
      <c r="M22" s="740"/>
      <c r="N22" s="740"/>
    </row>
    <row r="23" spans="1:14" ht="12" customHeight="1">
      <c r="A23" s="280"/>
      <c r="B23" s="740"/>
      <c r="C23" s="740"/>
      <c r="D23" s="740"/>
      <c r="E23" s="740"/>
      <c r="F23" s="740"/>
      <c r="G23" s="740"/>
      <c r="H23" s="740"/>
      <c r="I23" s="740"/>
      <c r="J23" s="740"/>
      <c r="K23" s="740"/>
      <c r="L23" s="740"/>
      <c r="M23" s="740"/>
      <c r="N23" s="740"/>
    </row>
    <row r="24" spans="1:14" ht="27" customHeight="1">
      <c r="A24" s="280"/>
      <c r="B24" s="740"/>
      <c r="C24" s="740"/>
      <c r="D24" s="740"/>
      <c r="E24" s="740"/>
      <c r="F24" s="740"/>
      <c r="G24" s="740"/>
      <c r="H24" s="740"/>
      <c r="I24" s="740"/>
      <c r="J24" s="740"/>
      <c r="K24" s="740"/>
      <c r="L24" s="740"/>
      <c r="M24" s="740"/>
      <c r="N24" s="740"/>
    </row>
    <row r="25" spans="1:14" ht="12" customHeight="1">
      <c r="A25" s="280"/>
      <c r="B25" s="599"/>
      <c r="C25" s="188"/>
      <c r="D25" s="642"/>
      <c r="E25" s="643"/>
      <c r="F25" s="654"/>
      <c r="G25" s="188"/>
      <c r="H25" s="654"/>
    </row>
    <row r="26" spans="1:14" ht="12" customHeight="1">
      <c r="A26" s="639">
        <v>8.1999999999999993</v>
      </c>
      <c r="B26" s="758" t="s">
        <v>448</v>
      </c>
      <c r="C26" s="740"/>
      <c r="D26" s="740"/>
      <c r="E26" s="740"/>
      <c r="F26" s="740"/>
      <c r="G26" s="740"/>
      <c r="H26" s="740"/>
      <c r="I26" s="740"/>
      <c r="J26" s="740"/>
      <c r="K26" s="740"/>
      <c r="L26" s="740"/>
      <c r="M26" s="740"/>
      <c r="N26" s="740"/>
    </row>
    <row r="27" spans="1:14" ht="12" customHeight="1">
      <c r="A27" s="280"/>
      <c r="B27" s="740"/>
      <c r="C27" s="740"/>
      <c r="D27" s="740"/>
      <c r="E27" s="740"/>
      <c r="F27" s="740"/>
      <c r="G27" s="740"/>
      <c r="H27" s="740"/>
      <c r="I27" s="740"/>
      <c r="J27" s="740"/>
      <c r="K27" s="740"/>
      <c r="L27" s="740"/>
      <c r="M27" s="740"/>
      <c r="N27" s="740"/>
    </row>
    <row r="28" spans="1:14" ht="26.25" customHeight="1">
      <c r="A28" s="280"/>
      <c r="B28" s="740"/>
      <c r="C28" s="740"/>
      <c r="D28" s="740"/>
      <c r="E28" s="740"/>
      <c r="F28" s="740"/>
      <c r="G28" s="740"/>
      <c r="H28" s="740"/>
      <c r="I28" s="740"/>
      <c r="J28" s="740"/>
      <c r="K28" s="740"/>
      <c r="L28" s="740"/>
      <c r="M28" s="740"/>
      <c r="N28" s="740"/>
    </row>
    <row r="29" spans="1:14" ht="12" customHeight="1">
      <c r="A29" s="280"/>
      <c r="B29" s="634"/>
      <c r="C29" s="634"/>
      <c r="D29" s="634"/>
      <c r="E29" s="634"/>
      <c r="F29" s="634"/>
      <c r="G29" s="634"/>
      <c r="H29" s="634"/>
    </row>
    <row r="30" spans="1:14" ht="12" customHeight="1">
      <c r="A30" s="639">
        <v>8.3000000000000007</v>
      </c>
      <c r="B30" s="759" t="s">
        <v>496</v>
      </c>
      <c r="C30" s="740"/>
      <c r="D30" s="740"/>
      <c r="E30" s="740"/>
      <c r="F30" s="740"/>
      <c r="G30" s="740"/>
      <c r="H30" s="740"/>
      <c r="I30" s="740"/>
      <c r="J30" s="740"/>
      <c r="K30" s="740"/>
      <c r="L30" s="740"/>
      <c r="M30" s="740"/>
      <c r="N30" s="740"/>
    </row>
    <row r="31" spans="1:14" ht="12" customHeight="1">
      <c r="A31" s="655"/>
      <c r="B31" s="740"/>
      <c r="C31" s="740"/>
      <c r="D31" s="740"/>
      <c r="E31" s="740"/>
      <c r="F31" s="740"/>
      <c r="G31" s="740"/>
      <c r="H31" s="740"/>
      <c r="I31" s="740"/>
      <c r="J31" s="740"/>
      <c r="K31" s="740"/>
      <c r="L31" s="740"/>
      <c r="M31" s="740"/>
      <c r="N31" s="740"/>
    </row>
    <row r="32" spans="1:14" ht="12" customHeight="1">
      <c r="A32" s="655"/>
      <c r="B32" s="740"/>
      <c r="C32" s="740"/>
      <c r="D32" s="740"/>
      <c r="E32" s="740"/>
      <c r="F32" s="740"/>
      <c r="G32" s="740"/>
      <c r="H32" s="740"/>
      <c r="I32" s="740"/>
      <c r="J32" s="740"/>
      <c r="K32" s="740"/>
      <c r="L32" s="740"/>
      <c r="M32" s="740"/>
      <c r="N32" s="740"/>
    </row>
    <row r="33" spans="1:14" ht="12" customHeight="1">
      <c r="A33" s="655"/>
      <c r="B33" s="740"/>
      <c r="C33" s="740"/>
      <c r="D33" s="740"/>
      <c r="E33" s="740"/>
      <c r="F33" s="740"/>
      <c r="G33" s="740"/>
      <c r="H33" s="740"/>
      <c r="I33" s="740"/>
      <c r="J33" s="740"/>
      <c r="K33" s="740"/>
      <c r="L33" s="740"/>
      <c r="M33" s="740"/>
      <c r="N33" s="740"/>
    </row>
    <row r="34" spans="1:14" ht="37.5" customHeight="1">
      <c r="A34" s="655"/>
      <c r="B34" s="740"/>
      <c r="C34" s="740"/>
      <c r="D34" s="740"/>
      <c r="E34" s="740"/>
      <c r="F34" s="740"/>
      <c r="G34" s="740"/>
      <c r="H34" s="740"/>
      <c r="I34" s="740"/>
      <c r="J34" s="740"/>
      <c r="K34" s="740"/>
      <c r="L34" s="740"/>
      <c r="M34" s="740"/>
      <c r="N34" s="740"/>
    </row>
    <row r="35" spans="1:14" ht="8.25" customHeight="1">
      <c r="A35" s="655"/>
      <c r="B35" s="656"/>
      <c r="C35" s="634"/>
      <c r="D35" s="634"/>
      <c r="E35" s="634"/>
      <c r="F35" s="634"/>
      <c r="G35" s="634"/>
      <c r="H35" s="634"/>
    </row>
    <row r="36" spans="1:14" ht="12" customHeight="1">
      <c r="A36" s="655"/>
      <c r="B36" s="759" t="s">
        <v>468</v>
      </c>
      <c r="C36" s="760"/>
      <c r="D36" s="760"/>
      <c r="E36" s="760"/>
      <c r="F36" s="760"/>
      <c r="G36" s="760"/>
      <c r="H36" s="760"/>
      <c r="I36" s="760"/>
      <c r="J36" s="760"/>
      <c r="K36" s="760"/>
      <c r="L36" s="760"/>
      <c r="M36" s="760"/>
      <c r="N36" s="760"/>
    </row>
    <row r="37" spans="1:14" ht="26.25" customHeight="1">
      <c r="A37" s="655"/>
      <c r="B37" s="760"/>
      <c r="C37" s="760"/>
      <c r="D37" s="760"/>
      <c r="E37" s="760"/>
      <c r="F37" s="760"/>
      <c r="G37" s="760"/>
      <c r="H37" s="760"/>
      <c r="I37" s="760"/>
      <c r="J37" s="760"/>
      <c r="K37" s="760"/>
      <c r="L37" s="760"/>
      <c r="M37" s="760"/>
      <c r="N37" s="760"/>
    </row>
    <row r="38" spans="1:14" ht="12" customHeight="1">
      <c r="A38" s="655"/>
      <c r="B38" s="634"/>
      <c r="C38" s="634"/>
      <c r="D38" s="634"/>
      <c r="E38" s="634"/>
      <c r="F38" s="634"/>
      <c r="G38" s="634"/>
      <c r="H38" s="634"/>
      <c r="L38" s="757" t="s">
        <v>441</v>
      </c>
      <c r="M38" s="636"/>
      <c r="N38" s="757" t="s">
        <v>402</v>
      </c>
    </row>
    <row r="39" spans="1:14" ht="12" customHeight="1">
      <c r="A39" s="641"/>
      <c r="B39" s="598"/>
      <c r="C39" s="637"/>
      <c r="D39" s="657"/>
      <c r="E39" s="637"/>
      <c r="L39" s="757"/>
      <c r="M39" s="636"/>
      <c r="N39" s="757"/>
    </row>
    <row r="40" spans="1:14" ht="12" customHeight="1">
      <c r="A40" s="641">
        <v>9</v>
      </c>
      <c r="B40" s="588" t="s">
        <v>449</v>
      </c>
      <c r="C40" s="658"/>
      <c r="D40" s="657"/>
      <c r="E40" s="637"/>
      <c r="L40" s="549" t="s">
        <v>248</v>
      </c>
      <c r="M40" s="636"/>
      <c r="N40" s="549" t="s">
        <v>249</v>
      </c>
    </row>
    <row r="41" spans="1:14" ht="12" customHeight="1">
      <c r="A41" s="659"/>
      <c r="B41" s="588" t="s">
        <v>450</v>
      </c>
      <c r="C41" s="658"/>
      <c r="D41" s="657"/>
      <c r="E41" s="637"/>
      <c r="L41" s="748" t="s">
        <v>92</v>
      </c>
      <c r="M41" s="748"/>
      <c r="N41" s="748"/>
    </row>
    <row r="42" spans="1:14" ht="12" customHeight="1">
      <c r="A42" s="660"/>
      <c r="B42" s="661"/>
      <c r="C42" s="662"/>
      <c r="D42" s="657"/>
      <c r="E42" s="637"/>
      <c r="L42" s="619"/>
      <c r="M42" s="663"/>
      <c r="N42" s="619"/>
    </row>
    <row r="43" spans="1:14" ht="12" customHeight="1">
      <c r="A43" s="660"/>
      <c r="B43" s="648" t="s">
        <v>451</v>
      </c>
      <c r="C43" s="662"/>
      <c r="D43" s="657"/>
      <c r="E43" s="637"/>
      <c r="L43" s="664">
        <v>72</v>
      </c>
      <c r="M43" s="665"/>
      <c r="N43" s="664">
        <v>97</v>
      </c>
    </row>
    <row r="44" spans="1:14" ht="12" customHeight="1">
      <c r="A44" s="660"/>
      <c r="B44" s="648" t="s">
        <v>445</v>
      </c>
      <c r="C44" s="662"/>
      <c r="D44" s="657"/>
      <c r="E44" s="637"/>
      <c r="K44" s="718">
        <v>9.1</v>
      </c>
      <c r="L44" s="664">
        <v>10</v>
      </c>
      <c r="M44" s="665"/>
      <c r="N44" s="664">
        <v>0</v>
      </c>
    </row>
    <row r="45" spans="1:14" ht="12" customHeight="1" thickBot="1">
      <c r="A45" s="208"/>
      <c r="B45" s="598"/>
      <c r="C45" s="637"/>
      <c r="D45" s="657"/>
      <c r="E45" s="637"/>
      <c r="L45" s="666">
        <v>82</v>
      </c>
      <c r="M45" s="667"/>
      <c r="N45" s="668">
        <v>97</v>
      </c>
    </row>
    <row r="46" spans="1:14" ht="12" customHeight="1" thickTop="1">
      <c r="A46" s="208"/>
      <c r="B46" s="598"/>
      <c r="C46" s="637"/>
      <c r="D46" s="657"/>
      <c r="E46" s="637"/>
      <c r="F46" s="647"/>
      <c r="G46" s="669"/>
      <c r="H46" s="647"/>
    </row>
    <row r="47" spans="1:14" ht="12" customHeight="1">
      <c r="A47" s="639">
        <v>9.1</v>
      </c>
      <c r="B47" s="761" t="s">
        <v>452</v>
      </c>
      <c r="C47" s="740"/>
      <c r="D47" s="740"/>
      <c r="E47" s="740"/>
      <c r="F47" s="740"/>
      <c r="G47" s="740"/>
      <c r="H47" s="740"/>
      <c r="I47" s="740"/>
      <c r="J47" s="740"/>
      <c r="K47" s="740"/>
      <c r="L47" s="740"/>
      <c r="M47" s="740"/>
      <c r="N47" s="740"/>
    </row>
    <row r="48" spans="1:14" ht="27.75" customHeight="1">
      <c r="A48" s="208"/>
      <c r="B48" s="740"/>
      <c r="C48" s="740"/>
      <c r="D48" s="740"/>
      <c r="E48" s="740"/>
      <c r="F48" s="740"/>
      <c r="G48" s="740"/>
      <c r="H48" s="740"/>
      <c r="I48" s="740"/>
      <c r="J48" s="740"/>
      <c r="K48" s="740"/>
      <c r="L48" s="740"/>
      <c r="M48" s="740"/>
      <c r="N48" s="740"/>
    </row>
    <row r="49" spans="1:14" ht="12" customHeight="1">
      <c r="A49" s="208"/>
      <c r="B49" s="634"/>
      <c r="C49" s="634"/>
      <c r="D49" s="634"/>
      <c r="E49" s="634"/>
      <c r="F49" s="634"/>
      <c r="G49" s="634"/>
      <c r="H49" s="634"/>
    </row>
    <row r="50" spans="1:14" ht="12" customHeight="1">
      <c r="L50" s="757" t="s">
        <v>441</v>
      </c>
      <c r="M50" s="636"/>
      <c r="N50" s="757" t="s">
        <v>402</v>
      </c>
    </row>
    <row r="51" spans="1:14" ht="12" customHeight="1">
      <c r="L51" s="757"/>
      <c r="M51" s="636"/>
      <c r="N51" s="757"/>
    </row>
    <row r="52" spans="1:14" ht="12" customHeight="1">
      <c r="A52" s="685">
        <v>10</v>
      </c>
      <c r="B52" s="588" t="s">
        <v>372</v>
      </c>
      <c r="L52" s="549" t="s">
        <v>248</v>
      </c>
      <c r="M52" s="636"/>
      <c r="N52" s="549" t="s">
        <v>249</v>
      </c>
    </row>
    <row r="53" spans="1:14" ht="12" customHeight="1">
      <c r="B53" s="589"/>
      <c r="L53" s="748" t="s">
        <v>92</v>
      </c>
      <c r="M53" s="748"/>
      <c r="N53" s="748"/>
    </row>
    <row r="54" spans="1:14" ht="12" customHeight="1">
      <c r="B54" s="188" t="s">
        <v>275</v>
      </c>
      <c r="K54" s="686">
        <v>10.1</v>
      </c>
      <c r="L54" s="7">
        <v>388781</v>
      </c>
      <c r="M54" s="7"/>
      <c r="N54" s="7">
        <v>388781</v>
      </c>
    </row>
    <row r="55" spans="1:14" ht="12" customHeight="1">
      <c r="B55" s="188" t="s">
        <v>405</v>
      </c>
      <c r="K55" s="686">
        <v>10.199999999999999</v>
      </c>
      <c r="L55" s="7">
        <v>59070</v>
      </c>
      <c r="M55" s="7"/>
      <c r="N55" s="7">
        <v>54009</v>
      </c>
    </row>
    <row r="56" spans="1:14" ht="12" customHeight="1">
      <c r="B56" s="188" t="s">
        <v>149</v>
      </c>
      <c r="L56" s="7">
        <v>274</v>
      </c>
      <c r="M56" s="7"/>
      <c r="N56" s="7">
        <v>347</v>
      </c>
    </row>
    <row r="57" spans="1:14" ht="12" customHeight="1">
      <c r="B57" s="188" t="s">
        <v>406</v>
      </c>
      <c r="L57" s="7">
        <v>50</v>
      </c>
      <c r="M57" s="7"/>
      <c r="N57" s="7">
        <v>25</v>
      </c>
    </row>
    <row r="58" spans="1:14">
      <c r="B58" s="188" t="s">
        <v>407</v>
      </c>
      <c r="L58" s="7">
        <v>35</v>
      </c>
      <c r="N58" s="565">
        <v>511</v>
      </c>
    </row>
    <row r="59" spans="1:14" ht="12" customHeight="1">
      <c r="B59" s="188" t="s">
        <v>198</v>
      </c>
      <c r="L59" s="7">
        <v>236</v>
      </c>
      <c r="M59" s="7"/>
      <c r="N59" s="7">
        <v>77</v>
      </c>
    </row>
    <row r="60" spans="1:14" ht="12" customHeight="1" thickBot="1">
      <c r="L60" s="581">
        <v>448446</v>
      </c>
      <c r="M60" s="581"/>
      <c r="N60" s="581">
        <v>443750</v>
      </c>
    </row>
    <row r="61" spans="1:14" ht="12.75" thickTop="1"/>
    <row r="84"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sheetData>
  <mergeCells count="17">
    <mergeCell ref="L41:N41"/>
    <mergeCell ref="B47:N48"/>
    <mergeCell ref="L50:L51"/>
    <mergeCell ref="N50:N51"/>
    <mergeCell ref="L53:N53"/>
    <mergeCell ref="L38:L39"/>
    <mergeCell ref="N38:N39"/>
    <mergeCell ref="L2:L3"/>
    <mergeCell ref="N2:N3"/>
    <mergeCell ref="L5:N5"/>
    <mergeCell ref="L10:L11"/>
    <mergeCell ref="N10:N11"/>
    <mergeCell ref="L13:N13"/>
    <mergeCell ref="B21:N24"/>
    <mergeCell ref="B26:N28"/>
    <mergeCell ref="B30:N34"/>
    <mergeCell ref="B36:N37"/>
  </mergeCells>
  <printOptions horizontalCentered="1"/>
  <pageMargins left="0.75" right="0.5" top="0.5" bottom="0.25" header="0.3" footer="0.3"/>
  <pageSetup paperSize="9" orientation="portrait" r:id="rId1"/>
  <headerFooter>
    <oddFooter>&amp;C9 of 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sheetPr>
  <dimension ref="A1:HT57"/>
  <sheetViews>
    <sheetView view="pageBreakPreview" topLeftCell="F31" zoomScaleSheetLayoutView="100" workbookViewId="0">
      <selection activeCell="O31" sqref="O1:W1048576"/>
    </sheetView>
  </sheetViews>
  <sheetFormatPr defaultColWidth="8" defaultRowHeight="12"/>
  <cols>
    <col min="1" max="1" width="4.375" style="81" customWidth="1"/>
    <col min="2" max="2" width="7.625" style="81" customWidth="1"/>
    <col min="3" max="3" width="3.875" style="81" customWidth="1"/>
    <col min="4" max="4" width="6" style="564" customWidth="1"/>
    <col min="5" max="5" width="4.25" style="564" customWidth="1"/>
    <col min="6" max="6" width="4.125" style="81" customWidth="1"/>
    <col min="7" max="7" width="6.625" style="564" customWidth="1"/>
    <col min="8" max="8" width="10.375" style="81" customWidth="1"/>
    <col min="9" max="9" width="0.375" style="564" customWidth="1"/>
    <col min="10" max="10" width="9.875" style="564" customWidth="1"/>
    <col min="11" max="11" width="0.375" style="81" customWidth="1"/>
    <col min="12" max="12" width="10.875" style="81" customWidth="1"/>
    <col min="13" max="13" width="0.5" style="564" customWidth="1"/>
    <col min="14" max="14" width="10.5" style="81" customWidth="1"/>
    <col min="15" max="230" width="8" style="81"/>
    <col min="231" max="231" width="3.5" style="81" bestFit="1" customWidth="1"/>
    <col min="232" max="232" width="20.375" style="81" customWidth="1"/>
    <col min="233" max="233" width="7.25" style="81" bestFit="1" customWidth="1"/>
    <col min="234" max="234" width="6.5" style="81" bestFit="1" customWidth="1"/>
    <col min="235" max="235" width="7.75" style="81" customWidth="1"/>
    <col min="236" max="236" width="8.125" style="81" bestFit="1" customWidth="1"/>
    <col min="237" max="237" width="8" style="81" customWidth="1"/>
    <col min="238" max="238" width="8.375" style="81" bestFit="1" customWidth="1"/>
    <col min="239" max="239" width="9.625" style="81" bestFit="1" customWidth="1"/>
    <col min="240" max="240" width="7.5" style="81" customWidth="1"/>
    <col min="241" max="241" width="6.25" style="81" customWidth="1"/>
    <col min="242" max="242" width="0.5" style="81" customWidth="1"/>
    <col min="243" max="244" width="5.125" style="81" customWidth="1"/>
    <col min="245" max="245" width="8.25" style="81" bestFit="1" customWidth="1"/>
    <col min="246" max="246" width="9.625" style="81" bestFit="1" customWidth="1"/>
    <col min="247" max="247" width="8.75" style="81" bestFit="1" customWidth="1"/>
    <col min="248" max="248" width="8" style="81"/>
    <col min="249" max="249" width="8.75" style="81" bestFit="1" customWidth="1"/>
    <col min="250" max="486" width="8" style="81"/>
    <col min="487" max="487" width="3.5" style="81" bestFit="1" customWidth="1"/>
    <col min="488" max="488" width="20.375" style="81" customWidth="1"/>
    <col min="489" max="489" width="7.25" style="81" bestFit="1" customWidth="1"/>
    <col min="490" max="490" width="6.5" style="81" bestFit="1" customWidth="1"/>
    <col min="491" max="491" width="7.75" style="81" customWidth="1"/>
    <col min="492" max="492" width="8.125" style="81" bestFit="1" customWidth="1"/>
    <col min="493" max="493" width="8" style="81" customWidth="1"/>
    <col min="494" max="494" width="8.375" style="81" bestFit="1" customWidth="1"/>
    <col min="495" max="495" width="9.625" style="81" bestFit="1" customWidth="1"/>
    <col min="496" max="496" width="7.5" style="81" customWidth="1"/>
    <col min="497" max="497" width="6.25" style="81" customWidth="1"/>
    <col min="498" max="498" width="0.5" style="81" customWidth="1"/>
    <col min="499" max="500" width="5.125" style="81" customWidth="1"/>
    <col min="501" max="501" width="8.25" style="81" bestFit="1" customWidth="1"/>
    <col min="502" max="502" width="9.625" style="81" bestFit="1" customWidth="1"/>
    <col min="503" max="503" width="8.75" style="81" bestFit="1" customWidth="1"/>
    <col min="504" max="504" width="8" style="81"/>
    <col min="505" max="505" width="8.75" style="81" bestFit="1" customWidth="1"/>
    <col min="506" max="742" width="8" style="81"/>
    <col min="743" max="743" width="3.5" style="81" bestFit="1" customWidth="1"/>
    <col min="744" max="744" width="20.375" style="81" customWidth="1"/>
    <col min="745" max="745" width="7.25" style="81" bestFit="1" customWidth="1"/>
    <col min="746" max="746" width="6.5" style="81" bestFit="1" customWidth="1"/>
    <col min="747" max="747" width="7.75" style="81" customWidth="1"/>
    <col min="748" max="748" width="8.125" style="81" bestFit="1" customWidth="1"/>
    <col min="749" max="749" width="8" style="81" customWidth="1"/>
    <col min="750" max="750" width="8.375" style="81" bestFit="1" customWidth="1"/>
    <col min="751" max="751" width="9.625" style="81" bestFit="1" customWidth="1"/>
    <col min="752" max="752" width="7.5" style="81" customWidth="1"/>
    <col min="753" max="753" width="6.25" style="81" customWidth="1"/>
    <col min="754" max="754" width="0.5" style="81" customWidth="1"/>
    <col min="755" max="756" width="5.125" style="81" customWidth="1"/>
    <col min="757" max="757" width="8.25" style="81" bestFit="1" customWidth="1"/>
    <col min="758" max="758" width="9.625" style="81" bestFit="1" customWidth="1"/>
    <col min="759" max="759" width="8.75" style="81" bestFit="1" customWidth="1"/>
    <col min="760" max="760" width="8" style="81"/>
    <col min="761" max="761" width="8.75" style="81" bestFit="1" customWidth="1"/>
    <col min="762" max="998" width="8" style="81"/>
    <col min="999" max="999" width="3.5" style="81" bestFit="1" customWidth="1"/>
    <col min="1000" max="1000" width="20.375" style="81" customWidth="1"/>
    <col min="1001" max="1001" width="7.25" style="81" bestFit="1" customWidth="1"/>
    <col min="1002" max="1002" width="6.5" style="81" bestFit="1" customWidth="1"/>
    <col min="1003" max="1003" width="7.75" style="81" customWidth="1"/>
    <col min="1004" max="1004" width="8.125" style="81" bestFit="1" customWidth="1"/>
    <col min="1005" max="1005" width="8" style="81" customWidth="1"/>
    <col min="1006" max="1006" width="8.375" style="81" bestFit="1" customWidth="1"/>
    <col min="1007" max="1007" width="9.625" style="81" bestFit="1" customWidth="1"/>
    <col min="1008" max="1008" width="7.5" style="81" customWidth="1"/>
    <col min="1009" max="1009" width="6.25" style="81" customWidth="1"/>
    <col min="1010" max="1010" width="0.5" style="81" customWidth="1"/>
    <col min="1011" max="1012" width="5.125" style="81" customWidth="1"/>
    <col min="1013" max="1013" width="8.25" style="81" bestFit="1" customWidth="1"/>
    <col min="1014" max="1014" width="9.625" style="81" bestFit="1" customWidth="1"/>
    <col min="1015" max="1015" width="8.75" style="81" bestFit="1" customWidth="1"/>
    <col min="1016" max="1016" width="8" style="81"/>
    <col min="1017" max="1017" width="8.75" style="81" bestFit="1" customWidth="1"/>
    <col min="1018" max="1254" width="8" style="81"/>
    <col min="1255" max="1255" width="3.5" style="81" bestFit="1" customWidth="1"/>
    <col min="1256" max="1256" width="20.375" style="81" customWidth="1"/>
    <col min="1257" max="1257" width="7.25" style="81" bestFit="1" customWidth="1"/>
    <col min="1258" max="1258" width="6.5" style="81" bestFit="1" customWidth="1"/>
    <col min="1259" max="1259" width="7.75" style="81" customWidth="1"/>
    <col min="1260" max="1260" width="8.125" style="81" bestFit="1" customWidth="1"/>
    <col min="1261" max="1261" width="8" style="81" customWidth="1"/>
    <col min="1262" max="1262" width="8.375" style="81" bestFit="1" customWidth="1"/>
    <col min="1263" max="1263" width="9.625" style="81" bestFit="1" customWidth="1"/>
    <col min="1264" max="1264" width="7.5" style="81" customWidth="1"/>
    <col min="1265" max="1265" width="6.25" style="81" customWidth="1"/>
    <col min="1266" max="1266" width="0.5" style="81" customWidth="1"/>
    <col min="1267" max="1268" width="5.125" style="81" customWidth="1"/>
    <col min="1269" max="1269" width="8.25" style="81" bestFit="1" customWidth="1"/>
    <col min="1270" max="1270" width="9.625" style="81" bestFit="1" customWidth="1"/>
    <col min="1271" max="1271" width="8.75" style="81" bestFit="1" customWidth="1"/>
    <col min="1272" max="1272" width="8" style="81"/>
    <col min="1273" max="1273" width="8.75" style="81" bestFit="1" customWidth="1"/>
    <col min="1274" max="1510" width="8" style="81"/>
    <col min="1511" max="1511" width="3.5" style="81" bestFit="1" customWidth="1"/>
    <col min="1512" max="1512" width="20.375" style="81" customWidth="1"/>
    <col min="1513" max="1513" width="7.25" style="81" bestFit="1" customWidth="1"/>
    <col min="1514" max="1514" width="6.5" style="81" bestFit="1" customWidth="1"/>
    <col min="1515" max="1515" width="7.75" style="81" customWidth="1"/>
    <col min="1516" max="1516" width="8.125" style="81" bestFit="1" customWidth="1"/>
    <col min="1517" max="1517" width="8" style="81" customWidth="1"/>
    <col min="1518" max="1518" width="8.375" style="81" bestFit="1" customWidth="1"/>
    <col min="1519" max="1519" width="9.625" style="81" bestFit="1" customWidth="1"/>
    <col min="1520" max="1520" width="7.5" style="81" customWidth="1"/>
    <col min="1521" max="1521" width="6.25" style="81" customWidth="1"/>
    <col min="1522" max="1522" width="0.5" style="81" customWidth="1"/>
    <col min="1523" max="1524" width="5.125" style="81" customWidth="1"/>
    <col min="1525" max="1525" width="8.25" style="81" bestFit="1" customWidth="1"/>
    <col min="1526" max="1526" width="9.625" style="81" bestFit="1" customWidth="1"/>
    <col min="1527" max="1527" width="8.75" style="81" bestFit="1" customWidth="1"/>
    <col min="1528" max="1528" width="8" style="81"/>
    <col min="1529" max="1529" width="8.75" style="81" bestFit="1" customWidth="1"/>
    <col min="1530" max="1766" width="8" style="81"/>
    <col min="1767" max="1767" width="3.5" style="81" bestFit="1" customWidth="1"/>
    <col min="1768" max="1768" width="20.375" style="81" customWidth="1"/>
    <col min="1769" max="1769" width="7.25" style="81" bestFit="1" customWidth="1"/>
    <col min="1770" max="1770" width="6.5" style="81" bestFit="1" customWidth="1"/>
    <col min="1771" max="1771" width="7.75" style="81" customWidth="1"/>
    <col min="1772" max="1772" width="8.125" style="81" bestFit="1" customWidth="1"/>
    <col min="1773" max="1773" width="8" style="81" customWidth="1"/>
    <col min="1774" max="1774" width="8.375" style="81" bestFit="1" customWidth="1"/>
    <col min="1775" max="1775" width="9.625" style="81" bestFit="1" customWidth="1"/>
    <col min="1776" max="1776" width="7.5" style="81" customWidth="1"/>
    <col min="1777" max="1777" width="6.25" style="81" customWidth="1"/>
    <col min="1778" max="1778" width="0.5" style="81" customWidth="1"/>
    <col min="1779" max="1780" width="5.125" style="81" customWidth="1"/>
    <col min="1781" max="1781" width="8.25" style="81" bestFit="1" customWidth="1"/>
    <col min="1782" max="1782" width="9.625" style="81" bestFit="1" customWidth="1"/>
    <col min="1783" max="1783" width="8.75" style="81" bestFit="1" customWidth="1"/>
    <col min="1784" max="1784" width="8" style="81"/>
    <col min="1785" max="1785" width="8.75" style="81" bestFit="1" customWidth="1"/>
    <col min="1786" max="2022" width="8" style="81"/>
    <col min="2023" max="2023" width="3.5" style="81" bestFit="1" customWidth="1"/>
    <col min="2024" max="2024" width="20.375" style="81" customWidth="1"/>
    <col min="2025" max="2025" width="7.25" style="81" bestFit="1" customWidth="1"/>
    <col min="2026" max="2026" width="6.5" style="81" bestFit="1" customWidth="1"/>
    <col min="2027" max="2027" width="7.75" style="81" customWidth="1"/>
    <col min="2028" max="2028" width="8.125" style="81" bestFit="1" customWidth="1"/>
    <col min="2029" max="2029" width="8" style="81" customWidth="1"/>
    <col min="2030" max="2030" width="8.375" style="81" bestFit="1" customWidth="1"/>
    <col min="2031" max="2031" width="9.625" style="81" bestFit="1" customWidth="1"/>
    <col min="2032" max="2032" width="7.5" style="81" customWidth="1"/>
    <col min="2033" max="2033" width="6.25" style="81" customWidth="1"/>
    <col min="2034" max="2034" width="0.5" style="81" customWidth="1"/>
    <col min="2035" max="2036" width="5.125" style="81" customWidth="1"/>
    <col min="2037" max="2037" width="8.25" style="81" bestFit="1" customWidth="1"/>
    <col min="2038" max="2038" width="9.625" style="81" bestFit="1" customWidth="1"/>
    <col min="2039" max="2039" width="8.75" style="81" bestFit="1" customWidth="1"/>
    <col min="2040" max="2040" width="8" style="81"/>
    <col min="2041" max="2041" width="8.75" style="81" bestFit="1" customWidth="1"/>
    <col min="2042" max="2278" width="8" style="81"/>
    <col min="2279" max="2279" width="3.5" style="81" bestFit="1" customWidth="1"/>
    <col min="2280" max="2280" width="20.375" style="81" customWidth="1"/>
    <col min="2281" max="2281" width="7.25" style="81" bestFit="1" customWidth="1"/>
    <col min="2282" max="2282" width="6.5" style="81" bestFit="1" customWidth="1"/>
    <col min="2283" max="2283" width="7.75" style="81" customWidth="1"/>
    <col min="2284" max="2284" width="8.125" style="81" bestFit="1" customWidth="1"/>
    <col min="2285" max="2285" width="8" style="81" customWidth="1"/>
    <col min="2286" max="2286" width="8.375" style="81" bestFit="1" customWidth="1"/>
    <col min="2287" max="2287" width="9.625" style="81" bestFit="1" customWidth="1"/>
    <col min="2288" max="2288" width="7.5" style="81" customWidth="1"/>
    <col min="2289" max="2289" width="6.25" style="81" customWidth="1"/>
    <col min="2290" max="2290" width="0.5" style="81" customWidth="1"/>
    <col min="2291" max="2292" width="5.125" style="81" customWidth="1"/>
    <col min="2293" max="2293" width="8.25" style="81" bestFit="1" customWidth="1"/>
    <col min="2294" max="2294" width="9.625" style="81" bestFit="1" customWidth="1"/>
    <col min="2295" max="2295" width="8.75" style="81" bestFit="1" customWidth="1"/>
    <col min="2296" max="2296" width="8" style="81"/>
    <col min="2297" max="2297" width="8.75" style="81" bestFit="1" customWidth="1"/>
    <col min="2298" max="2534" width="8" style="81"/>
    <col min="2535" max="2535" width="3.5" style="81" bestFit="1" customWidth="1"/>
    <col min="2536" max="2536" width="20.375" style="81" customWidth="1"/>
    <col min="2537" max="2537" width="7.25" style="81" bestFit="1" customWidth="1"/>
    <col min="2538" max="2538" width="6.5" style="81" bestFit="1" customWidth="1"/>
    <col min="2539" max="2539" width="7.75" style="81" customWidth="1"/>
    <col min="2540" max="2540" width="8.125" style="81" bestFit="1" customWidth="1"/>
    <col min="2541" max="2541" width="8" style="81" customWidth="1"/>
    <col min="2542" max="2542" width="8.375" style="81" bestFit="1" customWidth="1"/>
    <col min="2543" max="2543" width="9.625" style="81" bestFit="1" customWidth="1"/>
    <col min="2544" max="2544" width="7.5" style="81" customWidth="1"/>
    <col min="2545" max="2545" width="6.25" style="81" customWidth="1"/>
    <col min="2546" max="2546" width="0.5" style="81" customWidth="1"/>
    <col min="2547" max="2548" width="5.125" style="81" customWidth="1"/>
    <col min="2549" max="2549" width="8.25" style="81" bestFit="1" customWidth="1"/>
    <col min="2550" max="2550" width="9.625" style="81" bestFit="1" customWidth="1"/>
    <col min="2551" max="2551" width="8.75" style="81" bestFit="1" customWidth="1"/>
    <col min="2552" max="2552" width="8" style="81"/>
    <col min="2553" max="2553" width="8.75" style="81" bestFit="1" customWidth="1"/>
    <col min="2554" max="2790" width="8" style="81"/>
    <col min="2791" max="2791" width="3.5" style="81" bestFit="1" customWidth="1"/>
    <col min="2792" max="2792" width="20.375" style="81" customWidth="1"/>
    <col min="2793" max="2793" width="7.25" style="81" bestFit="1" customWidth="1"/>
    <col min="2794" max="2794" width="6.5" style="81" bestFit="1" customWidth="1"/>
    <col min="2795" max="2795" width="7.75" style="81" customWidth="1"/>
    <col min="2796" max="2796" width="8.125" style="81" bestFit="1" customWidth="1"/>
    <col min="2797" max="2797" width="8" style="81" customWidth="1"/>
    <col min="2798" max="2798" width="8.375" style="81" bestFit="1" customWidth="1"/>
    <col min="2799" max="2799" width="9.625" style="81" bestFit="1" customWidth="1"/>
    <col min="2800" max="2800" width="7.5" style="81" customWidth="1"/>
    <col min="2801" max="2801" width="6.25" style="81" customWidth="1"/>
    <col min="2802" max="2802" width="0.5" style="81" customWidth="1"/>
    <col min="2803" max="2804" width="5.125" style="81" customWidth="1"/>
    <col min="2805" max="2805" width="8.25" style="81" bestFit="1" customWidth="1"/>
    <col min="2806" max="2806" width="9.625" style="81" bestFit="1" customWidth="1"/>
    <col min="2807" max="2807" width="8.75" style="81" bestFit="1" customWidth="1"/>
    <col min="2808" max="2808" width="8" style="81"/>
    <col min="2809" max="2809" width="8.75" style="81" bestFit="1" customWidth="1"/>
    <col min="2810" max="3046" width="8" style="81"/>
    <col min="3047" max="3047" width="3.5" style="81" bestFit="1" customWidth="1"/>
    <col min="3048" max="3048" width="20.375" style="81" customWidth="1"/>
    <col min="3049" max="3049" width="7.25" style="81" bestFit="1" customWidth="1"/>
    <col min="3050" max="3050" width="6.5" style="81" bestFit="1" customWidth="1"/>
    <col min="3051" max="3051" width="7.75" style="81" customWidth="1"/>
    <col min="3052" max="3052" width="8.125" style="81" bestFit="1" customWidth="1"/>
    <col min="3053" max="3053" width="8" style="81" customWidth="1"/>
    <col min="3054" max="3054" width="8.375" style="81" bestFit="1" customWidth="1"/>
    <col min="3055" max="3055" width="9.625" style="81" bestFit="1" customWidth="1"/>
    <col min="3056" max="3056" width="7.5" style="81" customWidth="1"/>
    <col min="3057" max="3057" width="6.25" style="81" customWidth="1"/>
    <col min="3058" max="3058" width="0.5" style="81" customWidth="1"/>
    <col min="3059" max="3060" width="5.125" style="81" customWidth="1"/>
    <col min="3061" max="3061" width="8.25" style="81" bestFit="1" customWidth="1"/>
    <col min="3062" max="3062" width="9.625" style="81" bestFit="1" customWidth="1"/>
    <col min="3063" max="3063" width="8.75" style="81" bestFit="1" customWidth="1"/>
    <col min="3064" max="3064" width="8" style="81"/>
    <col min="3065" max="3065" width="8.75" style="81" bestFit="1" customWidth="1"/>
    <col min="3066" max="3302" width="8" style="81"/>
    <col min="3303" max="3303" width="3.5" style="81" bestFit="1" customWidth="1"/>
    <col min="3304" max="3304" width="20.375" style="81" customWidth="1"/>
    <col min="3305" max="3305" width="7.25" style="81" bestFit="1" customWidth="1"/>
    <col min="3306" max="3306" width="6.5" style="81" bestFit="1" customWidth="1"/>
    <col min="3307" max="3307" width="7.75" style="81" customWidth="1"/>
    <col min="3308" max="3308" width="8.125" style="81" bestFit="1" customWidth="1"/>
    <col min="3309" max="3309" width="8" style="81" customWidth="1"/>
    <col min="3310" max="3310" width="8.375" style="81" bestFit="1" customWidth="1"/>
    <col min="3311" max="3311" width="9.625" style="81" bestFit="1" customWidth="1"/>
    <col min="3312" max="3312" width="7.5" style="81" customWidth="1"/>
    <col min="3313" max="3313" width="6.25" style="81" customWidth="1"/>
    <col min="3314" max="3314" width="0.5" style="81" customWidth="1"/>
    <col min="3315" max="3316" width="5.125" style="81" customWidth="1"/>
    <col min="3317" max="3317" width="8.25" style="81" bestFit="1" customWidth="1"/>
    <col min="3318" max="3318" width="9.625" style="81" bestFit="1" customWidth="1"/>
    <col min="3319" max="3319" width="8.75" style="81" bestFit="1" customWidth="1"/>
    <col min="3320" max="3320" width="8" style="81"/>
    <col min="3321" max="3321" width="8.75" style="81" bestFit="1" customWidth="1"/>
    <col min="3322" max="3558" width="8" style="81"/>
    <col min="3559" max="3559" width="3.5" style="81" bestFit="1" customWidth="1"/>
    <col min="3560" max="3560" width="20.375" style="81" customWidth="1"/>
    <col min="3561" max="3561" width="7.25" style="81" bestFit="1" customWidth="1"/>
    <col min="3562" max="3562" width="6.5" style="81" bestFit="1" customWidth="1"/>
    <col min="3563" max="3563" width="7.75" style="81" customWidth="1"/>
    <col min="3564" max="3564" width="8.125" style="81" bestFit="1" customWidth="1"/>
    <col min="3565" max="3565" width="8" style="81" customWidth="1"/>
    <col min="3566" max="3566" width="8.375" style="81" bestFit="1" customWidth="1"/>
    <col min="3567" max="3567" width="9.625" style="81" bestFit="1" customWidth="1"/>
    <col min="3568" max="3568" width="7.5" style="81" customWidth="1"/>
    <col min="3569" max="3569" width="6.25" style="81" customWidth="1"/>
    <col min="3570" max="3570" width="0.5" style="81" customWidth="1"/>
    <col min="3571" max="3572" width="5.125" style="81" customWidth="1"/>
    <col min="3573" max="3573" width="8.25" style="81" bestFit="1" customWidth="1"/>
    <col min="3574" max="3574" width="9.625" style="81" bestFit="1" customWidth="1"/>
    <col min="3575" max="3575" width="8.75" style="81" bestFit="1" customWidth="1"/>
    <col min="3576" max="3576" width="8" style="81"/>
    <col min="3577" max="3577" width="8.75" style="81" bestFit="1" customWidth="1"/>
    <col min="3578" max="3814" width="8" style="81"/>
    <col min="3815" max="3815" width="3.5" style="81" bestFit="1" customWidth="1"/>
    <col min="3816" max="3816" width="20.375" style="81" customWidth="1"/>
    <col min="3817" max="3817" width="7.25" style="81" bestFit="1" customWidth="1"/>
    <col min="3818" max="3818" width="6.5" style="81" bestFit="1" customWidth="1"/>
    <col min="3819" max="3819" width="7.75" style="81" customWidth="1"/>
    <col min="3820" max="3820" width="8.125" style="81" bestFit="1" customWidth="1"/>
    <col min="3821" max="3821" width="8" style="81" customWidth="1"/>
    <col min="3822" max="3822" width="8.375" style="81" bestFit="1" customWidth="1"/>
    <col min="3823" max="3823" width="9.625" style="81" bestFit="1" customWidth="1"/>
    <col min="3824" max="3824" width="7.5" style="81" customWidth="1"/>
    <col min="3825" max="3825" width="6.25" style="81" customWidth="1"/>
    <col min="3826" max="3826" width="0.5" style="81" customWidth="1"/>
    <col min="3827" max="3828" width="5.125" style="81" customWidth="1"/>
    <col min="3829" max="3829" width="8.25" style="81" bestFit="1" customWidth="1"/>
    <col min="3830" max="3830" width="9.625" style="81" bestFit="1" customWidth="1"/>
    <col min="3831" max="3831" width="8.75" style="81" bestFit="1" customWidth="1"/>
    <col min="3832" max="3832" width="8" style="81"/>
    <col min="3833" max="3833" width="8.75" style="81" bestFit="1" customWidth="1"/>
    <col min="3834" max="4070" width="8" style="81"/>
    <col min="4071" max="4071" width="3.5" style="81" bestFit="1" customWidth="1"/>
    <col min="4072" max="4072" width="20.375" style="81" customWidth="1"/>
    <col min="4073" max="4073" width="7.25" style="81" bestFit="1" customWidth="1"/>
    <col min="4074" max="4074" width="6.5" style="81" bestFit="1" customWidth="1"/>
    <col min="4075" max="4075" width="7.75" style="81" customWidth="1"/>
    <col min="4076" max="4076" width="8.125" style="81" bestFit="1" customWidth="1"/>
    <col min="4077" max="4077" width="8" style="81" customWidth="1"/>
    <col min="4078" max="4078" width="8.375" style="81" bestFit="1" customWidth="1"/>
    <col min="4079" max="4079" width="9.625" style="81" bestFit="1" customWidth="1"/>
    <col min="4080" max="4080" width="7.5" style="81" customWidth="1"/>
    <col min="4081" max="4081" width="6.25" style="81" customWidth="1"/>
    <col min="4082" max="4082" width="0.5" style="81" customWidth="1"/>
    <col min="4083" max="4084" width="5.125" style="81" customWidth="1"/>
    <col min="4085" max="4085" width="8.25" style="81" bestFit="1" customWidth="1"/>
    <col min="4086" max="4086" width="9.625" style="81" bestFit="1" customWidth="1"/>
    <col min="4087" max="4087" width="8.75" style="81" bestFit="1" customWidth="1"/>
    <col min="4088" max="4088" width="8" style="81"/>
    <col min="4089" max="4089" width="8.75" style="81" bestFit="1" customWidth="1"/>
    <col min="4090" max="4326" width="8" style="81"/>
    <col min="4327" max="4327" width="3.5" style="81" bestFit="1" customWidth="1"/>
    <col min="4328" max="4328" width="20.375" style="81" customWidth="1"/>
    <col min="4329" max="4329" width="7.25" style="81" bestFit="1" customWidth="1"/>
    <col min="4330" max="4330" width="6.5" style="81" bestFit="1" customWidth="1"/>
    <col min="4331" max="4331" width="7.75" style="81" customWidth="1"/>
    <col min="4332" max="4332" width="8.125" style="81" bestFit="1" customWidth="1"/>
    <col min="4333" max="4333" width="8" style="81" customWidth="1"/>
    <col min="4334" max="4334" width="8.375" style="81" bestFit="1" customWidth="1"/>
    <col min="4335" max="4335" width="9.625" style="81" bestFit="1" customWidth="1"/>
    <col min="4336" max="4336" width="7.5" style="81" customWidth="1"/>
    <col min="4337" max="4337" width="6.25" style="81" customWidth="1"/>
    <col min="4338" max="4338" width="0.5" style="81" customWidth="1"/>
    <col min="4339" max="4340" width="5.125" style="81" customWidth="1"/>
    <col min="4341" max="4341" width="8.25" style="81" bestFit="1" customWidth="1"/>
    <col min="4342" max="4342" width="9.625" style="81" bestFit="1" customWidth="1"/>
    <col min="4343" max="4343" width="8.75" style="81" bestFit="1" customWidth="1"/>
    <col min="4344" max="4344" width="8" style="81"/>
    <col min="4345" max="4345" width="8.75" style="81" bestFit="1" customWidth="1"/>
    <col min="4346" max="4582" width="8" style="81"/>
    <col min="4583" max="4583" width="3.5" style="81" bestFit="1" customWidth="1"/>
    <col min="4584" max="4584" width="20.375" style="81" customWidth="1"/>
    <col min="4585" max="4585" width="7.25" style="81" bestFit="1" customWidth="1"/>
    <col min="4586" max="4586" width="6.5" style="81" bestFit="1" customWidth="1"/>
    <col min="4587" max="4587" width="7.75" style="81" customWidth="1"/>
    <col min="4588" max="4588" width="8.125" style="81" bestFit="1" customWidth="1"/>
    <col min="4589" max="4589" width="8" style="81" customWidth="1"/>
    <col min="4590" max="4590" width="8.375" style="81" bestFit="1" customWidth="1"/>
    <col min="4591" max="4591" width="9.625" style="81" bestFit="1" customWidth="1"/>
    <col min="4592" max="4592" width="7.5" style="81" customWidth="1"/>
    <col min="4593" max="4593" width="6.25" style="81" customWidth="1"/>
    <col min="4594" max="4594" width="0.5" style="81" customWidth="1"/>
    <col min="4595" max="4596" width="5.125" style="81" customWidth="1"/>
    <col min="4597" max="4597" width="8.25" style="81" bestFit="1" customWidth="1"/>
    <col min="4598" max="4598" width="9.625" style="81" bestFit="1" customWidth="1"/>
    <col min="4599" max="4599" width="8.75" style="81" bestFit="1" customWidth="1"/>
    <col min="4600" max="4600" width="8" style="81"/>
    <col min="4601" max="4601" width="8.75" style="81" bestFit="1" customWidth="1"/>
    <col min="4602" max="4838" width="8" style="81"/>
    <col min="4839" max="4839" width="3.5" style="81" bestFit="1" customWidth="1"/>
    <col min="4840" max="4840" width="20.375" style="81" customWidth="1"/>
    <col min="4841" max="4841" width="7.25" style="81" bestFit="1" customWidth="1"/>
    <col min="4842" max="4842" width="6.5" style="81" bestFit="1" customWidth="1"/>
    <col min="4843" max="4843" width="7.75" style="81" customWidth="1"/>
    <col min="4844" max="4844" width="8.125" style="81" bestFit="1" customWidth="1"/>
    <col min="4845" max="4845" width="8" style="81" customWidth="1"/>
    <col min="4846" max="4846" width="8.375" style="81" bestFit="1" customWidth="1"/>
    <col min="4847" max="4847" width="9.625" style="81" bestFit="1" customWidth="1"/>
    <col min="4848" max="4848" width="7.5" style="81" customWidth="1"/>
    <col min="4849" max="4849" width="6.25" style="81" customWidth="1"/>
    <col min="4850" max="4850" width="0.5" style="81" customWidth="1"/>
    <col min="4851" max="4852" width="5.125" style="81" customWidth="1"/>
    <col min="4853" max="4853" width="8.25" style="81" bestFit="1" customWidth="1"/>
    <col min="4854" max="4854" width="9.625" style="81" bestFit="1" customWidth="1"/>
    <col min="4855" max="4855" width="8.75" style="81" bestFit="1" customWidth="1"/>
    <col min="4856" max="4856" width="8" style="81"/>
    <col min="4857" max="4857" width="8.75" style="81" bestFit="1" customWidth="1"/>
    <col min="4858" max="5094" width="8" style="81"/>
    <col min="5095" max="5095" width="3.5" style="81" bestFit="1" customWidth="1"/>
    <col min="5096" max="5096" width="20.375" style="81" customWidth="1"/>
    <col min="5097" max="5097" width="7.25" style="81" bestFit="1" customWidth="1"/>
    <col min="5098" max="5098" width="6.5" style="81" bestFit="1" customWidth="1"/>
    <col min="5099" max="5099" width="7.75" style="81" customWidth="1"/>
    <col min="5100" max="5100" width="8.125" style="81" bestFit="1" customWidth="1"/>
    <col min="5101" max="5101" width="8" style="81" customWidth="1"/>
    <col min="5102" max="5102" width="8.375" style="81" bestFit="1" customWidth="1"/>
    <col min="5103" max="5103" width="9.625" style="81" bestFit="1" customWidth="1"/>
    <col min="5104" max="5104" width="7.5" style="81" customWidth="1"/>
    <col min="5105" max="5105" width="6.25" style="81" customWidth="1"/>
    <col min="5106" max="5106" width="0.5" style="81" customWidth="1"/>
    <col min="5107" max="5108" width="5.125" style="81" customWidth="1"/>
    <col min="5109" max="5109" width="8.25" style="81" bestFit="1" customWidth="1"/>
    <col min="5110" max="5110" width="9.625" style="81" bestFit="1" customWidth="1"/>
    <col min="5111" max="5111" width="8.75" style="81" bestFit="1" customWidth="1"/>
    <col min="5112" max="5112" width="8" style="81"/>
    <col min="5113" max="5113" width="8.75" style="81" bestFit="1" customWidth="1"/>
    <col min="5114" max="5350" width="8" style="81"/>
    <col min="5351" max="5351" width="3.5" style="81" bestFit="1" customWidth="1"/>
    <col min="5352" max="5352" width="20.375" style="81" customWidth="1"/>
    <col min="5353" max="5353" width="7.25" style="81" bestFit="1" customWidth="1"/>
    <col min="5354" max="5354" width="6.5" style="81" bestFit="1" customWidth="1"/>
    <col min="5355" max="5355" width="7.75" style="81" customWidth="1"/>
    <col min="5356" max="5356" width="8.125" style="81" bestFit="1" customWidth="1"/>
    <col min="5357" max="5357" width="8" style="81" customWidth="1"/>
    <col min="5358" max="5358" width="8.375" style="81" bestFit="1" customWidth="1"/>
    <col min="5359" max="5359" width="9.625" style="81" bestFit="1" customWidth="1"/>
    <col min="5360" max="5360" width="7.5" style="81" customWidth="1"/>
    <col min="5361" max="5361" width="6.25" style="81" customWidth="1"/>
    <col min="5362" max="5362" width="0.5" style="81" customWidth="1"/>
    <col min="5363" max="5364" width="5.125" style="81" customWidth="1"/>
    <col min="5365" max="5365" width="8.25" style="81" bestFit="1" customWidth="1"/>
    <col min="5366" max="5366" width="9.625" style="81" bestFit="1" customWidth="1"/>
    <col min="5367" max="5367" width="8.75" style="81" bestFit="1" customWidth="1"/>
    <col min="5368" max="5368" width="8" style="81"/>
    <col min="5369" max="5369" width="8.75" style="81" bestFit="1" customWidth="1"/>
    <col min="5370" max="5606" width="8" style="81"/>
    <col min="5607" max="5607" width="3.5" style="81" bestFit="1" customWidth="1"/>
    <col min="5608" max="5608" width="20.375" style="81" customWidth="1"/>
    <col min="5609" max="5609" width="7.25" style="81" bestFit="1" customWidth="1"/>
    <col min="5610" max="5610" width="6.5" style="81" bestFit="1" customWidth="1"/>
    <col min="5611" max="5611" width="7.75" style="81" customWidth="1"/>
    <col min="5612" max="5612" width="8.125" style="81" bestFit="1" customWidth="1"/>
    <col min="5613" max="5613" width="8" style="81" customWidth="1"/>
    <col min="5614" max="5614" width="8.375" style="81" bestFit="1" customWidth="1"/>
    <col min="5615" max="5615" width="9.625" style="81" bestFit="1" customWidth="1"/>
    <col min="5616" max="5616" width="7.5" style="81" customWidth="1"/>
    <col min="5617" max="5617" width="6.25" style="81" customWidth="1"/>
    <col min="5618" max="5618" width="0.5" style="81" customWidth="1"/>
    <col min="5619" max="5620" width="5.125" style="81" customWidth="1"/>
    <col min="5621" max="5621" width="8.25" style="81" bestFit="1" customWidth="1"/>
    <col min="5622" max="5622" width="9.625" style="81" bestFit="1" customWidth="1"/>
    <col min="5623" max="5623" width="8.75" style="81" bestFit="1" customWidth="1"/>
    <col min="5624" max="5624" width="8" style="81"/>
    <col min="5625" max="5625" width="8.75" style="81" bestFit="1" customWidth="1"/>
    <col min="5626" max="5862" width="8" style="81"/>
    <col min="5863" max="5863" width="3.5" style="81" bestFit="1" customWidth="1"/>
    <col min="5864" max="5864" width="20.375" style="81" customWidth="1"/>
    <col min="5865" max="5865" width="7.25" style="81" bestFit="1" customWidth="1"/>
    <col min="5866" max="5866" width="6.5" style="81" bestFit="1" customWidth="1"/>
    <col min="5867" max="5867" width="7.75" style="81" customWidth="1"/>
    <col min="5868" max="5868" width="8.125" style="81" bestFit="1" customWidth="1"/>
    <col min="5869" max="5869" width="8" style="81" customWidth="1"/>
    <col min="5870" max="5870" width="8.375" style="81" bestFit="1" customWidth="1"/>
    <col min="5871" max="5871" width="9.625" style="81" bestFit="1" customWidth="1"/>
    <col min="5872" max="5872" width="7.5" style="81" customWidth="1"/>
    <col min="5873" max="5873" width="6.25" style="81" customWidth="1"/>
    <col min="5874" max="5874" width="0.5" style="81" customWidth="1"/>
    <col min="5875" max="5876" width="5.125" style="81" customWidth="1"/>
    <col min="5877" max="5877" width="8.25" style="81" bestFit="1" customWidth="1"/>
    <col min="5878" max="5878" width="9.625" style="81" bestFit="1" customWidth="1"/>
    <col min="5879" max="5879" width="8.75" style="81" bestFit="1" customWidth="1"/>
    <col min="5880" max="5880" width="8" style="81"/>
    <col min="5881" max="5881" width="8.75" style="81" bestFit="1" customWidth="1"/>
    <col min="5882" max="6118" width="8" style="81"/>
    <col min="6119" max="6119" width="3.5" style="81" bestFit="1" customWidth="1"/>
    <col min="6120" max="6120" width="20.375" style="81" customWidth="1"/>
    <col min="6121" max="6121" width="7.25" style="81" bestFit="1" customWidth="1"/>
    <col min="6122" max="6122" width="6.5" style="81" bestFit="1" customWidth="1"/>
    <col min="6123" max="6123" width="7.75" style="81" customWidth="1"/>
    <col min="6124" max="6124" width="8.125" style="81" bestFit="1" customWidth="1"/>
    <col min="6125" max="6125" width="8" style="81" customWidth="1"/>
    <col min="6126" max="6126" width="8.375" style="81" bestFit="1" customWidth="1"/>
    <col min="6127" max="6127" width="9.625" style="81" bestFit="1" customWidth="1"/>
    <col min="6128" max="6128" width="7.5" style="81" customWidth="1"/>
    <col min="6129" max="6129" width="6.25" style="81" customWidth="1"/>
    <col min="6130" max="6130" width="0.5" style="81" customWidth="1"/>
    <col min="6131" max="6132" width="5.125" style="81" customWidth="1"/>
    <col min="6133" max="6133" width="8.25" style="81" bestFit="1" customWidth="1"/>
    <col min="6134" max="6134" width="9.625" style="81" bestFit="1" customWidth="1"/>
    <col min="6135" max="6135" width="8.75" style="81" bestFit="1" customWidth="1"/>
    <col min="6136" max="6136" width="8" style="81"/>
    <col min="6137" max="6137" width="8.75" style="81" bestFit="1" customWidth="1"/>
    <col min="6138" max="6374" width="8" style="81"/>
    <col min="6375" max="6375" width="3.5" style="81" bestFit="1" customWidth="1"/>
    <col min="6376" max="6376" width="20.375" style="81" customWidth="1"/>
    <col min="6377" max="6377" width="7.25" style="81" bestFit="1" customWidth="1"/>
    <col min="6378" max="6378" width="6.5" style="81" bestFit="1" customWidth="1"/>
    <col min="6379" max="6379" width="7.75" style="81" customWidth="1"/>
    <col min="6380" max="6380" width="8.125" style="81" bestFit="1" customWidth="1"/>
    <col min="6381" max="6381" width="8" style="81" customWidth="1"/>
    <col min="6382" max="6382" width="8.375" style="81" bestFit="1" customWidth="1"/>
    <col min="6383" max="6383" width="9.625" style="81" bestFit="1" customWidth="1"/>
    <col min="6384" max="6384" width="7.5" style="81" customWidth="1"/>
    <col min="6385" max="6385" width="6.25" style="81" customWidth="1"/>
    <col min="6386" max="6386" width="0.5" style="81" customWidth="1"/>
    <col min="6387" max="6388" width="5.125" style="81" customWidth="1"/>
    <col min="6389" max="6389" width="8.25" style="81" bestFit="1" customWidth="1"/>
    <col min="6390" max="6390" width="9.625" style="81" bestFit="1" customWidth="1"/>
    <col min="6391" max="6391" width="8.75" style="81" bestFit="1" customWidth="1"/>
    <col min="6392" max="6392" width="8" style="81"/>
    <col min="6393" max="6393" width="8.75" style="81" bestFit="1" customWidth="1"/>
    <col min="6394" max="6630" width="8" style="81"/>
    <col min="6631" max="6631" width="3.5" style="81" bestFit="1" customWidth="1"/>
    <col min="6632" max="6632" width="20.375" style="81" customWidth="1"/>
    <col min="6633" max="6633" width="7.25" style="81" bestFit="1" customWidth="1"/>
    <col min="6634" max="6634" width="6.5" style="81" bestFit="1" customWidth="1"/>
    <col min="6635" max="6635" width="7.75" style="81" customWidth="1"/>
    <col min="6636" max="6636" width="8.125" style="81" bestFit="1" customWidth="1"/>
    <col min="6637" max="6637" width="8" style="81" customWidth="1"/>
    <col min="6638" max="6638" width="8.375" style="81" bestFit="1" customWidth="1"/>
    <col min="6639" max="6639" width="9.625" style="81" bestFit="1" customWidth="1"/>
    <col min="6640" max="6640" width="7.5" style="81" customWidth="1"/>
    <col min="6641" max="6641" width="6.25" style="81" customWidth="1"/>
    <col min="6642" max="6642" width="0.5" style="81" customWidth="1"/>
    <col min="6643" max="6644" width="5.125" style="81" customWidth="1"/>
    <col min="6645" max="6645" width="8.25" style="81" bestFit="1" customWidth="1"/>
    <col min="6646" max="6646" width="9.625" style="81" bestFit="1" customWidth="1"/>
    <col min="6647" max="6647" width="8.75" style="81" bestFit="1" customWidth="1"/>
    <col min="6648" max="6648" width="8" style="81"/>
    <col min="6649" max="6649" width="8.75" style="81" bestFit="1" customWidth="1"/>
    <col min="6650" max="6886" width="8" style="81"/>
    <col min="6887" max="6887" width="3.5" style="81" bestFit="1" customWidth="1"/>
    <col min="6888" max="6888" width="20.375" style="81" customWidth="1"/>
    <col min="6889" max="6889" width="7.25" style="81" bestFit="1" customWidth="1"/>
    <col min="6890" max="6890" width="6.5" style="81" bestFit="1" customWidth="1"/>
    <col min="6891" max="6891" width="7.75" style="81" customWidth="1"/>
    <col min="6892" max="6892" width="8.125" style="81" bestFit="1" customWidth="1"/>
    <col min="6893" max="6893" width="8" style="81" customWidth="1"/>
    <col min="6894" max="6894" width="8.375" style="81" bestFit="1" customWidth="1"/>
    <col min="6895" max="6895" width="9.625" style="81" bestFit="1" customWidth="1"/>
    <col min="6896" max="6896" width="7.5" style="81" customWidth="1"/>
    <col min="6897" max="6897" width="6.25" style="81" customWidth="1"/>
    <col min="6898" max="6898" width="0.5" style="81" customWidth="1"/>
    <col min="6899" max="6900" width="5.125" style="81" customWidth="1"/>
    <col min="6901" max="6901" width="8.25" style="81" bestFit="1" customWidth="1"/>
    <col min="6902" max="6902" width="9.625" style="81" bestFit="1" customWidth="1"/>
    <col min="6903" max="6903" width="8.75" style="81" bestFit="1" customWidth="1"/>
    <col min="6904" max="6904" width="8" style="81"/>
    <col min="6905" max="6905" width="8.75" style="81" bestFit="1" customWidth="1"/>
    <col min="6906" max="7142" width="8" style="81"/>
    <col min="7143" max="7143" width="3.5" style="81" bestFit="1" customWidth="1"/>
    <col min="7144" max="7144" width="20.375" style="81" customWidth="1"/>
    <col min="7145" max="7145" width="7.25" style="81" bestFit="1" customWidth="1"/>
    <col min="7146" max="7146" width="6.5" style="81" bestFit="1" customWidth="1"/>
    <col min="7147" max="7147" width="7.75" style="81" customWidth="1"/>
    <col min="7148" max="7148" width="8.125" style="81" bestFit="1" customWidth="1"/>
    <col min="7149" max="7149" width="8" style="81" customWidth="1"/>
    <col min="7150" max="7150" width="8.375" style="81" bestFit="1" customWidth="1"/>
    <col min="7151" max="7151" width="9.625" style="81" bestFit="1" customWidth="1"/>
    <col min="7152" max="7152" width="7.5" style="81" customWidth="1"/>
    <col min="7153" max="7153" width="6.25" style="81" customWidth="1"/>
    <col min="7154" max="7154" width="0.5" style="81" customWidth="1"/>
    <col min="7155" max="7156" width="5.125" style="81" customWidth="1"/>
    <col min="7157" max="7157" width="8.25" style="81" bestFit="1" customWidth="1"/>
    <col min="7158" max="7158" width="9.625" style="81" bestFit="1" customWidth="1"/>
    <col min="7159" max="7159" width="8.75" style="81" bestFit="1" customWidth="1"/>
    <col min="7160" max="7160" width="8" style="81"/>
    <col min="7161" max="7161" width="8.75" style="81" bestFit="1" customWidth="1"/>
    <col min="7162" max="7398" width="8" style="81"/>
    <col min="7399" max="7399" width="3.5" style="81" bestFit="1" customWidth="1"/>
    <col min="7400" max="7400" width="20.375" style="81" customWidth="1"/>
    <col min="7401" max="7401" width="7.25" style="81" bestFit="1" customWidth="1"/>
    <col min="7402" max="7402" width="6.5" style="81" bestFit="1" customWidth="1"/>
    <col min="7403" max="7403" width="7.75" style="81" customWidth="1"/>
    <col min="7404" max="7404" width="8.125" style="81" bestFit="1" customWidth="1"/>
    <col min="7405" max="7405" width="8" style="81" customWidth="1"/>
    <col min="7406" max="7406" width="8.375" style="81" bestFit="1" customWidth="1"/>
    <col min="7407" max="7407" width="9.625" style="81" bestFit="1" customWidth="1"/>
    <col min="7408" max="7408" width="7.5" style="81" customWidth="1"/>
    <col min="7409" max="7409" width="6.25" style="81" customWidth="1"/>
    <col min="7410" max="7410" width="0.5" style="81" customWidth="1"/>
    <col min="7411" max="7412" width="5.125" style="81" customWidth="1"/>
    <col min="7413" max="7413" width="8.25" style="81" bestFit="1" customWidth="1"/>
    <col min="7414" max="7414" width="9.625" style="81" bestFit="1" customWidth="1"/>
    <col min="7415" max="7415" width="8.75" style="81" bestFit="1" customWidth="1"/>
    <col min="7416" max="7416" width="8" style="81"/>
    <col min="7417" max="7417" width="8.75" style="81" bestFit="1" customWidth="1"/>
    <col min="7418" max="7654" width="8" style="81"/>
    <col min="7655" max="7655" width="3.5" style="81" bestFit="1" customWidth="1"/>
    <col min="7656" max="7656" width="20.375" style="81" customWidth="1"/>
    <col min="7657" max="7657" width="7.25" style="81" bestFit="1" customWidth="1"/>
    <col min="7658" max="7658" width="6.5" style="81" bestFit="1" customWidth="1"/>
    <col min="7659" max="7659" width="7.75" style="81" customWidth="1"/>
    <col min="7660" max="7660" width="8.125" style="81" bestFit="1" customWidth="1"/>
    <col min="7661" max="7661" width="8" style="81" customWidth="1"/>
    <col min="7662" max="7662" width="8.375" style="81" bestFit="1" customWidth="1"/>
    <col min="7663" max="7663" width="9.625" style="81" bestFit="1" customWidth="1"/>
    <col min="7664" max="7664" width="7.5" style="81" customWidth="1"/>
    <col min="7665" max="7665" width="6.25" style="81" customWidth="1"/>
    <col min="7666" max="7666" width="0.5" style="81" customWidth="1"/>
    <col min="7667" max="7668" width="5.125" style="81" customWidth="1"/>
    <col min="7669" max="7669" width="8.25" style="81" bestFit="1" customWidth="1"/>
    <col min="7670" max="7670" width="9.625" style="81" bestFit="1" customWidth="1"/>
    <col min="7671" max="7671" width="8.75" style="81" bestFit="1" customWidth="1"/>
    <col min="7672" max="7672" width="8" style="81"/>
    <col min="7673" max="7673" width="8.75" style="81" bestFit="1" customWidth="1"/>
    <col min="7674" max="7910" width="8" style="81"/>
    <col min="7911" max="7911" width="3.5" style="81" bestFit="1" customWidth="1"/>
    <col min="7912" max="7912" width="20.375" style="81" customWidth="1"/>
    <col min="7913" max="7913" width="7.25" style="81" bestFit="1" customWidth="1"/>
    <col min="7914" max="7914" width="6.5" style="81" bestFit="1" customWidth="1"/>
    <col min="7915" max="7915" width="7.75" style="81" customWidth="1"/>
    <col min="7916" max="7916" width="8.125" style="81" bestFit="1" customWidth="1"/>
    <col min="7917" max="7917" width="8" style="81" customWidth="1"/>
    <col min="7918" max="7918" width="8.375" style="81" bestFit="1" customWidth="1"/>
    <col min="7919" max="7919" width="9.625" style="81" bestFit="1" customWidth="1"/>
    <col min="7920" max="7920" width="7.5" style="81" customWidth="1"/>
    <col min="7921" max="7921" width="6.25" style="81" customWidth="1"/>
    <col min="7922" max="7922" width="0.5" style="81" customWidth="1"/>
    <col min="7923" max="7924" width="5.125" style="81" customWidth="1"/>
    <col min="7925" max="7925" width="8.25" style="81" bestFit="1" customWidth="1"/>
    <col min="7926" max="7926" width="9.625" style="81" bestFit="1" customWidth="1"/>
    <col min="7927" max="7927" width="8.75" style="81" bestFit="1" customWidth="1"/>
    <col min="7928" max="7928" width="8" style="81"/>
    <col min="7929" max="7929" width="8.75" style="81" bestFit="1" customWidth="1"/>
    <col min="7930" max="8166" width="8" style="81"/>
    <col min="8167" max="8167" width="3.5" style="81" bestFit="1" customWidth="1"/>
    <col min="8168" max="8168" width="20.375" style="81" customWidth="1"/>
    <col min="8169" max="8169" width="7.25" style="81" bestFit="1" customWidth="1"/>
    <col min="8170" max="8170" width="6.5" style="81" bestFit="1" customWidth="1"/>
    <col min="8171" max="8171" width="7.75" style="81" customWidth="1"/>
    <col min="8172" max="8172" width="8.125" style="81" bestFit="1" customWidth="1"/>
    <col min="8173" max="8173" width="8" style="81" customWidth="1"/>
    <col min="8174" max="8174" width="8.375" style="81" bestFit="1" customWidth="1"/>
    <col min="8175" max="8175" width="9.625" style="81" bestFit="1" customWidth="1"/>
    <col min="8176" max="8176" width="7.5" style="81" customWidth="1"/>
    <col min="8177" max="8177" width="6.25" style="81" customWidth="1"/>
    <col min="8178" max="8178" width="0.5" style="81" customWidth="1"/>
    <col min="8179" max="8180" width="5.125" style="81" customWidth="1"/>
    <col min="8181" max="8181" width="8.25" style="81" bestFit="1" customWidth="1"/>
    <col min="8182" max="8182" width="9.625" style="81" bestFit="1" customWidth="1"/>
    <col min="8183" max="8183" width="8.75" style="81" bestFit="1" customWidth="1"/>
    <col min="8184" max="8184" width="8" style="81"/>
    <col min="8185" max="8185" width="8.75" style="81" bestFit="1" customWidth="1"/>
    <col min="8186" max="8422" width="8" style="81"/>
    <col min="8423" max="8423" width="3.5" style="81" bestFit="1" customWidth="1"/>
    <col min="8424" max="8424" width="20.375" style="81" customWidth="1"/>
    <col min="8425" max="8425" width="7.25" style="81" bestFit="1" customWidth="1"/>
    <col min="8426" max="8426" width="6.5" style="81" bestFit="1" customWidth="1"/>
    <col min="8427" max="8427" width="7.75" style="81" customWidth="1"/>
    <col min="8428" max="8428" width="8.125" style="81" bestFit="1" customWidth="1"/>
    <col min="8429" max="8429" width="8" style="81" customWidth="1"/>
    <col min="8430" max="8430" width="8.375" style="81" bestFit="1" customWidth="1"/>
    <col min="8431" max="8431" width="9.625" style="81" bestFit="1" customWidth="1"/>
    <col min="8432" max="8432" width="7.5" style="81" customWidth="1"/>
    <col min="8433" max="8433" width="6.25" style="81" customWidth="1"/>
    <col min="8434" max="8434" width="0.5" style="81" customWidth="1"/>
    <col min="8435" max="8436" width="5.125" style="81" customWidth="1"/>
    <col min="8437" max="8437" width="8.25" style="81" bestFit="1" customWidth="1"/>
    <col min="8438" max="8438" width="9.625" style="81" bestFit="1" customWidth="1"/>
    <col min="8439" max="8439" width="8.75" style="81" bestFit="1" customWidth="1"/>
    <col min="8440" max="8440" width="8" style="81"/>
    <col min="8441" max="8441" width="8.75" style="81" bestFit="1" customWidth="1"/>
    <col min="8442" max="8678" width="8" style="81"/>
    <col min="8679" max="8679" width="3.5" style="81" bestFit="1" customWidth="1"/>
    <col min="8680" max="8680" width="20.375" style="81" customWidth="1"/>
    <col min="8681" max="8681" width="7.25" style="81" bestFit="1" customWidth="1"/>
    <col min="8682" max="8682" width="6.5" style="81" bestFit="1" customWidth="1"/>
    <col min="8683" max="8683" width="7.75" style="81" customWidth="1"/>
    <col min="8684" max="8684" width="8.125" style="81" bestFit="1" customWidth="1"/>
    <col min="8685" max="8685" width="8" style="81" customWidth="1"/>
    <col min="8686" max="8686" width="8.375" style="81" bestFit="1" customWidth="1"/>
    <col min="8687" max="8687" width="9.625" style="81" bestFit="1" customWidth="1"/>
    <col min="8688" max="8688" width="7.5" style="81" customWidth="1"/>
    <col min="8689" max="8689" width="6.25" style="81" customWidth="1"/>
    <col min="8690" max="8690" width="0.5" style="81" customWidth="1"/>
    <col min="8691" max="8692" width="5.125" style="81" customWidth="1"/>
    <col min="8693" max="8693" width="8.25" style="81" bestFit="1" customWidth="1"/>
    <col min="8694" max="8694" width="9.625" style="81" bestFit="1" customWidth="1"/>
    <col min="8695" max="8695" width="8.75" style="81" bestFit="1" customWidth="1"/>
    <col min="8696" max="8696" width="8" style="81"/>
    <col min="8697" max="8697" width="8.75" style="81" bestFit="1" customWidth="1"/>
    <col min="8698" max="8934" width="8" style="81"/>
    <col min="8935" max="8935" width="3.5" style="81" bestFit="1" customWidth="1"/>
    <col min="8936" max="8936" width="20.375" style="81" customWidth="1"/>
    <col min="8937" max="8937" width="7.25" style="81" bestFit="1" customWidth="1"/>
    <col min="8938" max="8938" width="6.5" style="81" bestFit="1" customWidth="1"/>
    <col min="8939" max="8939" width="7.75" style="81" customWidth="1"/>
    <col min="8940" max="8940" width="8.125" style="81" bestFit="1" customWidth="1"/>
    <col min="8941" max="8941" width="8" style="81" customWidth="1"/>
    <col min="8942" max="8942" width="8.375" style="81" bestFit="1" customWidth="1"/>
    <col min="8943" max="8943" width="9.625" style="81" bestFit="1" customWidth="1"/>
    <col min="8944" max="8944" width="7.5" style="81" customWidth="1"/>
    <col min="8945" max="8945" width="6.25" style="81" customWidth="1"/>
    <col min="8946" max="8946" width="0.5" style="81" customWidth="1"/>
    <col min="8947" max="8948" width="5.125" style="81" customWidth="1"/>
    <col min="8949" max="8949" width="8.25" style="81" bestFit="1" customWidth="1"/>
    <col min="8950" max="8950" width="9.625" style="81" bestFit="1" customWidth="1"/>
    <col min="8951" max="8951" width="8.75" style="81" bestFit="1" customWidth="1"/>
    <col min="8952" max="8952" width="8" style="81"/>
    <col min="8953" max="8953" width="8.75" style="81" bestFit="1" customWidth="1"/>
    <col min="8954" max="9190" width="8" style="81"/>
    <col min="9191" max="9191" width="3.5" style="81" bestFit="1" customWidth="1"/>
    <col min="9192" max="9192" width="20.375" style="81" customWidth="1"/>
    <col min="9193" max="9193" width="7.25" style="81" bestFit="1" customWidth="1"/>
    <col min="9194" max="9194" width="6.5" style="81" bestFit="1" customWidth="1"/>
    <col min="9195" max="9195" width="7.75" style="81" customWidth="1"/>
    <col min="9196" max="9196" width="8.125" style="81" bestFit="1" customWidth="1"/>
    <col min="9197" max="9197" width="8" style="81" customWidth="1"/>
    <col min="9198" max="9198" width="8.375" style="81" bestFit="1" customWidth="1"/>
    <col min="9199" max="9199" width="9.625" style="81" bestFit="1" customWidth="1"/>
    <col min="9200" max="9200" width="7.5" style="81" customWidth="1"/>
    <col min="9201" max="9201" width="6.25" style="81" customWidth="1"/>
    <col min="9202" max="9202" width="0.5" style="81" customWidth="1"/>
    <col min="9203" max="9204" width="5.125" style="81" customWidth="1"/>
    <col min="9205" max="9205" width="8.25" style="81" bestFit="1" customWidth="1"/>
    <col min="9206" max="9206" width="9.625" style="81" bestFit="1" customWidth="1"/>
    <col min="9207" max="9207" width="8.75" style="81" bestFit="1" customWidth="1"/>
    <col min="9208" max="9208" width="8" style="81"/>
    <col min="9209" max="9209" width="8.75" style="81" bestFit="1" customWidth="1"/>
    <col min="9210" max="9446" width="8" style="81"/>
    <col min="9447" max="9447" width="3.5" style="81" bestFit="1" customWidth="1"/>
    <col min="9448" max="9448" width="20.375" style="81" customWidth="1"/>
    <col min="9449" max="9449" width="7.25" style="81" bestFit="1" customWidth="1"/>
    <col min="9450" max="9450" width="6.5" style="81" bestFit="1" customWidth="1"/>
    <col min="9451" max="9451" width="7.75" style="81" customWidth="1"/>
    <col min="9452" max="9452" width="8.125" style="81" bestFit="1" customWidth="1"/>
    <col min="9453" max="9453" width="8" style="81" customWidth="1"/>
    <col min="9454" max="9454" width="8.375" style="81" bestFit="1" customWidth="1"/>
    <col min="9455" max="9455" width="9.625" style="81" bestFit="1" customWidth="1"/>
    <col min="9456" max="9456" width="7.5" style="81" customWidth="1"/>
    <col min="9457" max="9457" width="6.25" style="81" customWidth="1"/>
    <col min="9458" max="9458" width="0.5" style="81" customWidth="1"/>
    <col min="9459" max="9460" width="5.125" style="81" customWidth="1"/>
    <col min="9461" max="9461" width="8.25" style="81" bestFit="1" customWidth="1"/>
    <col min="9462" max="9462" width="9.625" style="81" bestFit="1" customWidth="1"/>
    <col min="9463" max="9463" width="8.75" style="81" bestFit="1" customWidth="1"/>
    <col min="9464" max="9464" width="8" style="81"/>
    <col min="9465" max="9465" width="8.75" style="81" bestFit="1" customWidth="1"/>
    <col min="9466" max="9702" width="8" style="81"/>
    <col min="9703" max="9703" width="3.5" style="81" bestFit="1" customWidth="1"/>
    <col min="9704" max="9704" width="20.375" style="81" customWidth="1"/>
    <col min="9705" max="9705" width="7.25" style="81" bestFit="1" customWidth="1"/>
    <col min="9706" max="9706" width="6.5" style="81" bestFit="1" customWidth="1"/>
    <col min="9707" max="9707" width="7.75" style="81" customWidth="1"/>
    <col min="9708" max="9708" width="8.125" style="81" bestFit="1" customWidth="1"/>
    <col min="9709" max="9709" width="8" style="81" customWidth="1"/>
    <col min="9710" max="9710" width="8.375" style="81" bestFit="1" customWidth="1"/>
    <col min="9711" max="9711" width="9.625" style="81" bestFit="1" customWidth="1"/>
    <col min="9712" max="9712" width="7.5" style="81" customWidth="1"/>
    <col min="9713" max="9713" width="6.25" style="81" customWidth="1"/>
    <col min="9714" max="9714" width="0.5" style="81" customWidth="1"/>
    <col min="9715" max="9716" width="5.125" style="81" customWidth="1"/>
    <col min="9717" max="9717" width="8.25" style="81" bestFit="1" customWidth="1"/>
    <col min="9718" max="9718" width="9.625" style="81" bestFit="1" customWidth="1"/>
    <col min="9719" max="9719" width="8.75" style="81" bestFit="1" customWidth="1"/>
    <col min="9720" max="9720" width="8" style="81"/>
    <col min="9721" max="9721" width="8.75" style="81" bestFit="1" customWidth="1"/>
    <col min="9722" max="9958" width="8" style="81"/>
    <col min="9959" max="9959" width="3.5" style="81" bestFit="1" customWidth="1"/>
    <col min="9960" max="9960" width="20.375" style="81" customWidth="1"/>
    <col min="9961" max="9961" width="7.25" style="81" bestFit="1" customWidth="1"/>
    <col min="9962" max="9962" width="6.5" style="81" bestFit="1" customWidth="1"/>
    <col min="9963" max="9963" width="7.75" style="81" customWidth="1"/>
    <col min="9964" max="9964" width="8.125" style="81" bestFit="1" customWidth="1"/>
    <col min="9965" max="9965" width="8" style="81" customWidth="1"/>
    <col min="9966" max="9966" width="8.375" style="81" bestFit="1" customWidth="1"/>
    <col min="9967" max="9967" width="9.625" style="81" bestFit="1" customWidth="1"/>
    <col min="9968" max="9968" width="7.5" style="81" customWidth="1"/>
    <col min="9969" max="9969" width="6.25" style="81" customWidth="1"/>
    <col min="9970" max="9970" width="0.5" style="81" customWidth="1"/>
    <col min="9971" max="9972" width="5.125" style="81" customWidth="1"/>
    <col min="9973" max="9973" width="8.25" style="81" bestFit="1" customWidth="1"/>
    <col min="9974" max="9974" width="9.625" style="81" bestFit="1" customWidth="1"/>
    <col min="9975" max="9975" width="8.75" style="81" bestFit="1" customWidth="1"/>
    <col min="9976" max="9976" width="8" style="81"/>
    <col min="9977" max="9977" width="8.75" style="81" bestFit="1" customWidth="1"/>
    <col min="9978" max="10214" width="8" style="81"/>
    <col min="10215" max="10215" width="3.5" style="81" bestFit="1" customWidth="1"/>
    <col min="10216" max="10216" width="20.375" style="81" customWidth="1"/>
    <col min="10217" max="10217" width="7.25" style="81" bestFit="1" customWidth="1"/>
    <col min="10218" max="10218" width="6.5" style="81" bestFit="1" customWidth="1"/>
    <col min="10219" max="10219" width="7.75" style="81" customWidth="1"/>
    <col min="10220" max="10220" width="8.125" style="81" bestFit="1" customWidth="1"/>
    <col min="10221" max="10221" width="8" style="81" customWidth="1"/>
    <col min="10222" max="10222" width="8.375" style="81" bestFit="1" customWidth="1"/>
    <col min="10223" max="10223" width="9.625" style="81" bestFit="1" customWidth="1"/>
    <col min="10224" max="10224" width="7.5" style="81" customWidth="1"/>
    <col min="10225" max="10225" width="6.25" style="81" customWidth="1"/>
    <col min="10226" max="10226" width="0.5" style="81" customWidth="1"/>
    <col min="10227" max="10228" width="5.125" style="81" customWidth="1"/>
    <col min="10229" max="10229" width="8.25" style="81" bestFit="1" customWidth="1"/>
    <col min="10230" max="10230" width="9.625" style="81" bestFit="1" customWidth="1"/>
    <col min="10231" max="10231" width="8.75" style="81" bestFit="1" customWidth="1"/>
    <col min="10232" max="10232" width="8" style="81"/>
    <col min="10233" max="10233" width="8.75" style="81" bestFit="1" customWidth="1"/>
    <col min="10234" max="10470" width="8" style="81"/>
    <col min="10471" max="10471" width="3.5" style="81" bestFit="1" customWidth="1"/>
    <col min="10472" max="10472" width="20.375" style="81" customWidth="1"/>
    <col min="10473" max="10473" width="7.25" style="81" bestFit="1" customWidth="1"/>
    <col min="10474" max="10474" width="6.5" style="81" bestFit="1" customWidth="1"/>
    <col min="10475" max="10475" width="7.75" style="81" customWidth="1"/>
    <col min="10476" max="10476" width="8.125" style="81" bestFit="1" customWidth="1"/>
    <col min="10477" max="10477" width="8" style="81" customWidth="1"/>
    <col min="10478" max="10478" width="8.375" style="81" bestFit="1" customWidth="1"/>
    <col min="10479" max="10479" width="9.625" style="81" bestFit="1" customWidth="1"/>
    <col min="10480" max="10480" width="7.5" style="81" customWidth="1"/>
    <col min="10481" max="10481" width="6.25" style="81" customWidth="1"/>
    <col min="10482" max="10482" width="0.5" style="81" customWidth="1"/>
    <col min="10483" max="10484" width="5.125" style="81" customWidth="1"/>
    <col min="10485" max="10485" width="8.25" style="81" bestFit="1" customWidth="1"/>
    <col min="10486" max="10486" width="9.625" style="81" bestFit="1" customWidth="1"/>
    <col min="10487" max="10487" width="8.75" style="81" bestFit="1" customWidth="1"/>
    <col min="10488" max="10488" width="8" style="81"/>
    <col min="10489" max="10489" width="8.75" style="81" bestFit="1" customWidth="1"/>
    <col min="10490" max="10726" width="8" style="81"/>
    <col min="10727" max="10727" width="3.5" style="81" bestFit="1" customWidth="1"/>
    <col min="10728" max="10728" width="20.375" style="81" customWidth="1"/>
    <col min="10729" max="10729" width="7.25" style="81" bestFit="1" customWidth="1"/>
    <col min="10730" max="10730" width="6.5" style="81" bestFit="1" customWidth="1"/>
    <col min="10731" max="10731" width="7.75" style="81" customWidth="1"/>
    <col min="10732" max="10732" width="8.125" style="81" bestFit="1" customWidth="1"/>
    <col min="10733" max="10733" width="8" style="81" customWidth="1"/>
    <col min="10734" max="10734" width="8.375" style="81" bestFit="1" customWidth="1"/>
    <col min="10735" max="10735" width="9.625" style="81" bestFit="1" customWidth="1"/>
    <col min="10736" max="10736" width="7.5" style="81" customWidth="1"/>
    <col min="10737" max="10737" width="6.25" style="81" customWidth="1"/>
    <col min="10738" max="10738" width="0.5" style="81" customWidth="1"/>
    <col min="10739" max="10740" width="5.125" style="81" customWidth="1"/>
    <col min="10741" max="10741" width="8.25" style="81" bestFit="1" customWidth="1"/>
    <col min="10742" max="10742" width="9.625" style="81" bestFit="1" customWidth="1"/>
    <col min="10743" max="10743" width="8.75" style="81" bestFit="1" customWidth="1"/>
    <col min="10744" max="10744" width="8" style="81"/>
    <col min="10745" max="10745" width="8.75" style="81" bestFit="1" customWidth="1"/>
    <col min="10746" max="10982" width="8" style="81"/>
    <col min="10983" max="10983" width="3.5" style="81" bestFit="1" customWidth="1"/>
    <col min="10984" max="10984" width="20.375" style="81" customWidth="1"/>
    <col min="10985" max="10985" width="7.25" style="81" bestFit="1" customWidth="1"/>
    <col min="10986" max="10986" width="6.5" style="81" bestFit="1" customWidth="1"/>
    <col min="10987" max="10987" width="7.75" style="81" customWidth="1"/>
    <col min="10988" max="10988" width="8.125" style="81" bestFit="1" customWidth="1"/>
    <col min="10989" max="10989" width="8" style="81" customWidth="1"/>
    <col min="10990" max="10990" width="8.375" style="81" bestFit="1" customWidth="1"/>
    <col min="10991" max="10991" width="9.625" style="81" bestFit="1" customWidth="1"/>
    <col min="10992" max="10992" width="7.5" style="81" customWidth="1"/>
    <col min="10993" max="10993" width="6.25" style="81" customWidth="1"/>
    <col min="10994" max="10994" width="0.5" style="81" customWidth="1"/>
    <col min="10995" max="10996" width="5.125" style="81" customWidth="1"/>
    <col min="10997" max="10997" width="8.25" style="81" bestFit="1" customWidth="1"/>
    <col min="10998" max="10998" width="9.625" style="81" bestFit="1" customWidth="1"/>
    <col min="10999" max="10999" width="8.75" style="81" bestFit="1" customWidth="1"/>
    <col min="11000" max="11000" width="8" style="81"/>
    <col min="11001" max="11001" width="8.75" style="81" bestFit="1" customWidth="1"/>
    <col min="11002" max="11238" width="8" style="81"/>
    <col min="11239" max="11239" width="3.5" style="81" bestFit="1" customWidth="1"/>
    <col min="11240" max="11240" width="20.375" style="81" customWidth="1"/>
    <col min="11241" max="11241" width="7.25" style="81" bestFit="1" customWidth="1"/>
    <col min="11242" max="11242" width="6.5" style="81" bestFit="1" customWidth="1"/>
    <col min="11243" max="11243" width="7.75" style="81" customWidth="1"/>
    <col min="11244" max="11244" width="8.125" style="81" bestFit="1" customWidth="1"/>
    <col min="11245" max="11245" width="8" style="81" customWidth="1"/>
    <col min="11246" max="11246" width="8.375" style="81" bestFit="1" customWidth="1"/>
    <col min="11247" max="11247" width="9.625" style="81" bestFit="1" customWidth="1"/>
    <col min="11248" max="11248" width="7.5" style="81" customWidth="1"/>
    <col min="11249" max="11249" width="6.25" style="81" customWidth="1"/>
    <col min="11250" max="11250" width="0.5" style="81" customWidth="1"/>
    <col min="11251" max="11252" width="5.125" style="81" customWidth="1"/>
    <col min="11253" max="11253" width="8.25" style="81" bestFit="1" customWidth="1"/>
    <col min="11254" max="11254" width="9.625" style="81" bestFit="1" customWidth="1"/>
    <col min="11255" max="11255" width="8.75" style="81" bestFit="1" customWidth="1"/>
    <col min="11256" max="11256" width="8" style="81"/>
    <col min="11257" max="11257" width="8.75" style="81" bestFit="1" customWidth="1"/>
    <col min="11258" max="11494" width="8" style="81"/>
    <col min="11495" max="11495" width="3.5" style="81" bestFit="1" customWidth="1"/>
    <col min="11496" max="11496" width="20.375" style="81" customWidth="1"/>
    <col min="11497" max="11497" width="7.25" style="81" bestFit="1" customWidth="1"/>
    <col min="11498" max="11498" width="6.5" style="81" bestFit="1" customWidth="1"/>
    <col min="11499" max="11499" width="7.75" style="81" customWidth="1"/>
    <col min="11500" max="11500" width="8.125" style="81" bestFit="1" customWidth="1"/>
    <col min="11501" max="11501" width="8" style="81" customWidth="1"/>
    <col min="11502" max="11502" width="8.375" style="81" bestFit="1" customWidth="1"/>
    <col min="11503" max="11503" width="9.625" style="81" bestFit="1" customWidth="1"/>
    <col min="11504" max="11504" width="7.5" style="81" customWidth="1"/>
    <col min="11505" max="11505" width="6.25" style="81" customWidth="1"/>
    <col min="11506" max="11506" width="0.5" style="81" customWidth="1"/>
    <col min="11507" max="11508" width="5.125" style="81" customWidth="1"/>
    <col min="11509" max="11509" width="8.25" style="81" bestFit="1" customWidth="1"/>
    <col min="11510" max="11510" width="9.625" style="81" bestFit="1" customWidth="1"/>
    <col min="11511" max="11511" width="8.75" style="81" bestFit="1" customWidth="1"/>
    <col min="11512" max="11512" width="8" style="81"/>
    <col min="11513" max="11513" width="8.75" style="81" bestFit="1" customWidth="1"/>
    <col min="11514" max="11750" width="8" style="81"/>
    <col min="11751" max="11751" width="3.5" style="81" bestFit="1" customWidth="1"/>
    <col min="11752" max="11752" width="20.375" style="81" customWidth="1"/>
    <col min="11753" max="11753" width="7.25" style="81" bestFit="1" customWidth="1"/>
    <col min="11754" max="11754" width="6.5" style="81" bestFit="1" customWidth="1"/>
    <col min="11755" max="11755" width="7.75" style="81" customWidth="1"/>
    <col min="11756" max="11756" width="8.125" style="81" bestFit="1" customWidth="1"/>
    <col min="11757" max="11757" width="8" style="81" customWidth="1"/>
    <col min="11758" max="11758" width="8.375" style="81" bestFit="1" customWidth="1"/>
    <col min="11759" max="11759" width="9.625" style="81" bestFit="1" customWidth="1"/>
    <col min="11760" max="11760" width="7.5" style="81" customWidth="1"/>
    <col min="11761" max="11761" width="6.25" style="81" customWidth="1"/>
    <col min="11762" max="11762" width="0.5" style="81" customWidth="1"/>
    <col min="11763" max="11764" width="5.125" style="81" customWidth="1"/>
    <col min="11765" max="11765" width="8.25" style="81" bestFit="1" customWidth="1"/>
    <col min="11766" max="11766" width="9.625" style="81" bestFit="1" customWidth="1"/>
    <col min="11767" max="11767" width="8.75" style="81" bestFit="1" customWidth="1"/>
    <col min="11768" max="11768" width="8" style="81"/>
    <col min="11769" max="11769" width="8.75" style="81" bestFit="1" customWidth="1"/>
    <col min="11770" max="12006" width="8" style="81"/>
    <col min="12007" max="12007" width="3.5" style="81" bestFit="1" customWidth="1"/>
    <col min="12008" max="12008" width="20.375" style="81" customWidth="1"/>
    <col min="12009" max="12009" width="7.25" style="81" bestFit="1" customWidth="1"/>
    <col min="12010" max="12010" width="6.5" style="81" bestFit="1" customWidth="1"/>
    <col min="12011" max="12011" width="7.75" style="81" customWidth="1"/>
    <col min="12012" max="12012" width="8.125" style="81" bestFit="1" customWidth="1"/>
    <col min="12013" max="12013" width="8" style="81" customWidth="1"/>
    <col min="12014" max="12014" width="8.375" style="81" bestFit="1" customWidth="1"/>
    <col min="12015" max="12015" width="9.625" style="81" bestFit="1" customWidth="1"/>
    <col min="12016" max="12016" width="7.5" style="81" customWidth="1"/>
    <col min="12017" max="12017" width="6.25" style="81" customWidth="1"/>
    <col min="12018" max="12018" width="0.5" style="81" customWidth="1"/>
    <col min="12019" max="12020" width="5.125" style="81" customWidth="1"/>
    <col min="12021" max="12021" width="8.25" style="81" bestFit="1" customWidth="1"/>
    <col min="12022" max="12022" width="9.625" style="81" bestFit="1" customWidth="1"/>
    <col min="12023" max="12023" width="8.75" style="81" bestFit="1" customWidth="1"/>
    <col min="12024" max="12024" width="8" style="81"/>
    <col min="12025" max="12025" width="8.75" style="81" bestFit="1" customWidth="1"/>
    <col min="12026" max="12262" width="8" style="81"/>
    <col min="12263" max="12263" width="3.5" style="81" bestFit="1" customWidth="1"/>
    <col min="12264" max="12264" width="20.375" style="81" customWidth="1"/>
    <col min="12265" max="12265" width="7.25" style="81" bestFit="1" customWidth="1"/>
    <col min="12266" max="12266" width="6.5" style="81" bestFit="1" customWidth="1"/>
    <col min="12267" max="12267" width="7.75" style="81" customWidth="1"/>
    <col min="12268" max="12268" width="8.125" style="81" bestFit="1" customWidth="1"/>
    <col min="12269" max="12269" width="8" style="81" customWidth="1"/>
    <col min="12270" max="12270" width="8.375" style="81" bestFit="1" customWidth="1"/>
    <col min="12271" max="12271" width="9.625" style="81" bestFit="1" customWidth="1"/>
    <col min="12272" max="12272" width="7.5" style="81" customWidth="1"/>
    <col min="12273" max="12273" width="6.25" style="81" customWidth="1"/>
    <col min="12274" max="12274" width="0.5" style="81" customWidth="1"/>
    <col min="12275" max="12276" width="5.125" style="81" customWidth="1"/>
    <col min="12277" max="12277" width="8.25" style="81" bestFit="1" customWidth="1"/>
    <col min="12278" max="12278" width="9.625" style="81" bestFit="1" customWidth="1"/>
    <col min="12279" max="12279" width="8.75" style="81" bestFit="1" customWidth="1"/>
    <col min="12280" max="12280" width="8" style="81"/>
    <col min="12281" max="12281" width="8.75" style="81" bestFit="1" customWidth="1"/>
    <col min="12282" max="12518" width="8" style="81"/>
    <col min="12519" max="12519" width="3.5" style="81" bestFit="1" customWidth="1"/>
    <col min="12520" max="12520" width="20.375" style="81" customWidth="1"/>
    <col min="12521" max="12521" width="7.25" style="81" bestFit="1" customWidth="1"/>
    <col min="12522" max="12522" width="6.5" style="81" bestFit="1" customWidth="1"/>
    <col min="12523" max="12523" width="7.75" style="81" customWidth="1"/>
    <col min="12524" max="12524" width="8.125" style="81" bestFit="1" customWidth="1"/>
    <col min="12525" max="12525" width="8" style="81" customWidth="1"/>
    <col min="12526" max="12526" width="8.375" style="81" bestFit="1" customWidth="1"/>
    <col min="12527" max="12527" width="9.625" style="81" bestFit="1" customWidth="1"/>
    <col min="12528" max="12528" width="7.5" style="81" customWidth="1"/>
    <col min="12529" max="12529" width="6.25" style="81" customWidth="1"/>
    <col min="12530" max="12530" width="0.5" style="81" customWidth="1"/>
    <col min="12531" max="12532" width="5.125" style="81" customWidth="1"/>
    <col min="12533" max="12533" width="8.25" style="81" bestFit="1" customWidth="1"/>
    <col min="12534" max="12534" width="9.625" style="81" bestFit="1" customWidth="1"/>
    <col min="12535" max="12535" width="8.75" style="81" bestFit="1" customWidth="1"/>
    <col min="12536" max="12536" width="8" style="81"/>
    <col min="12537" max="12537" width="8.75" style="81" bestFit="1" customWidth="1"/>
    <col min="12538" max="12774" width="8" style="81"/>
    <col min="12775" max="12775" width="3.5" style="81" bestFit="1" customWidth="1"/>
    <col min="12776" max="12776" width="20.375" style="81" customWidth="1"/>
    <col min="12777" max="12777" width="7.25" style="81" bestFit="1" customWidth="1"/>
    <col min="12778" max="12778" width="6.5" style="81" bestFit="1" customWidth="1"/>
    <col min="12779" max="12779" width="7.75" style="81" customWidth="1"/>
    <col min="12780" max="12780" width="8.125" style="81" bestFit="1" customWidth="1"/>
    <col min="12781" max="12781" width="8" style="81" customWidth="1"/>
    <col min="12782" max="12782" width="8.375" style="81" bestFit="1" customWidth="1"/>
    <col min="12783" max="12783" width="9.625" style="81" bestFit="1" customWidth="1"/>
    <col min="12784" max="12784" width="7.5" style="81" customWidth="1"/>
    <col min="12785" max="12785" width="6.25" style="81" customWidth="1"/>
    <col min="12786" max="12786" width="0.5" style="81" customWidth="1"/>
    <col min="12787" max="12788" width="5.125" style="81" customWidth="1"/>
    <col min="12789" max="12789" width="8.25" style="81" bestFit="1" customWidth="1"/>
    <col min="12790" max="12790" width="9.625" style="81" bestFit="1" customWidth="1"/>
    <col min="12791" max="12791" width="8.75" style="81" bestFit="1" customWidth="1"/>
    <col min="12792" max="12792" width="8" style="81"/>
    <col min="12793" max="12793" width="8.75" style="81" bestFit="1" customWidth="1"/>
    <col min="12794" max="13030" width="8" style="81"/>
    <col min="13031" max="13031" width="3.5" style="81" bestFit="1" customWidth="1"/>
    <col min="13032" max="13032" width="20.375" style="81" customWidth="1"/>
    <col min="13033" max="13033" width="7.25" style="81" bestFit="1" customWidth="1"/>
    <col min="13034" max="13034" width="6.5" style="81" bestFit="1" customWidth="1"/>
    <col min="13035" max="13035" width="7.75" style="81" customWidth="1"/>
    <col min="13036" max="13036" width="8.125" style="81" bestFit="1" customWidth="1"/>
    <col min="13037" max="13037" width="8" style="81" customWidth="1"/>
    <col min="13038" max="13038" width="8.375" style="81" bestFit="1" customWidth="1"/>
    <col min="13039" max="13039" width="9.625" style="81" bestFit="1" customWidth="1"/>
    <col min="13040" max="13040" width="7.5" style="81" customWidth="1"/>
    <col min="13041" max="13041" width="6.25" style="81" customWidth="1"/>
    <col min="13042" max="13042" width="0.5" style="81" customWidth="1"/>
    <col min="13043" max="13044" width="5.125" style="81" customWidth="1"/>
    <col min="13045" max="13045" width="8.25" style="81" bestFit="1" customWidth="1"/>
    <col min="13046" max="13046" width="9.625" style="81" bestFit="1" customWidth="1"/>
    <col min="13047" max="13047" width="8.75" style="81" bestFit="1" customWidth="1"/>
    <col min="13048" max="13048" width="8" style="81"/>
    <col min="13049" max="13049" width="8.75" style="81" bestFit="1" customWidth="1"/>
    <col min="13050" max="13286" width="8" style="81"/>
    <col min="13287" max="13287" width="3.5" style="81" bestFit="1" customWidth="1"/>
    <col min="13288" max="13288" width="20.375" style="81" customWidth="1"/>
    <col min="13289" max="13289" width="7.25" style="81" bestFit="1" customWidth="1"/>
    <col min="13290" max="13290" width="6.5" style="81" bestFit="1" customWidth="1"/>
    <col min="13291" max="13291" width="7.75" style="81" customWidth="1"/>
    <col min="13292" max="13292" width="8.125" style="81" bestFit="1" customWidth="1"/>
    <col min="13293" max="13293" width="8" style="81" customWidth="1"/>
    <col min="13294" max="13294" width="8.375" style="81" bestFit="1" customWidth="1"/>
    <col min="13295" max="13295" width="9.625" style="81" bestFit="1" customWidth="1"/>
    <col min="13296" max="13296" width="7.5" style="81" customWidth="1"/>
    <col min="13297" max="13297" width="6.25" style="81" customWidth="1"/>
    <col min="13298" max="13298" width="0.5" style="81" customWidth="1"/>
    <col min="13299" max="13300" width="5.125" style="81" customWidth="1"/>
    <col min="13301" max="13301" width="8.25" style="81" bestFit="1" customWidth="1"/>
    <col min="13302" max="13302" width="9.625" style="81" bestFit="1" customWidth="1"/>
    <col min="13303" max="13303" width="8.75" style="81" bestFit="1" customWidth="1"/>
    <col min="13304" max="13304" width="8" style="81"/>
    <col min="13305" max="13305" width="8.75" style="81" bestFit="1" customWidth="1"/>
    <col min="13306" max="13542" width="8" style="81"/>
    <col min="13543" max="13543" width="3.5" style="81" bestFit="1" customWidth="1"/>
    <col min="13544" max="13544" width="20.375" style="81" customWidth="1"/>
    <col min="13545" max="13545" width="7.25" style="81" bestFit="1" customWidth="1"/>
    <col min="13546" max="13546" width="6.5" style="81" bestFit="1" customWidth="1"/>
    <col min="13547" max="13547" width="7.75" style="81" customWidth="1"/>
    <col min="13548" max="13548" width="8.125" style="81" bestFit="1" customWidth="1"/>
    <col min="13549" max="13549" width="8" style="81" customWidth="1"/>
    <col min="13550" max="13550" width="8.375" style="81" bestFit="1" customWidth="1"/>
    <col min="13551" max="13551" width="9.625" style="81" bestFit="1" customWidth="1"/>
    <col min="13552" max="13552" width="7.5" style="81" customWidth="1"/>
    <col min="13553" max="13553" width="6.25" style="81" customWidth="1"/>
    <col min="13554" max="13554" width="0.5" style="81" customWidth="1"/>
    <col min="13555" max="13556" width="5.125" style="81" customWidth="1"/>
    <col min="13557" max="13557" width="8.25" style="81" bestFit="1" customWidth="1"/>
    <col min="13558" max="13558" width="9.625" style="81" bestFit="1" customWidth="1"/>
    <col min="13559" max="13559" width="8.75" style="81" bestFit="1" customWidth="1"/>
    <col min="13560" max="13560" width="8" style="81"/>
    <col min="13561" max="13561" width="8.75" style="81" bestFit="1" customWidth="1"/>
    <col min="13562" max="13798" width="8" style="81"/>
    <col min="13799" max="13799" width="3.5" style="81" bestFit="1" customWidth="1"/>
    <col min="13800" max="13800" width="20.375" style="81" customWidth="1"/>
    <col min="13801" max="13801" width="7.25" style="81" bestFit="1" customWidth="1"/>
    <col min="13802" max="13802" width="6.5" style="81" bestFit="1" customWidth="1"/>
    <col min="13803" max="13803" width="7.75" style="81" customWidth="1"/>
    <col min="13804" max="13804" width="8.125" style="81" bestFit="1" customWidth="1"/>
    <col min="13805" max="13805" width="8" style="81" customWidth="1"/>
    <col min="13806" max="13806" width="8.375" style="81" bestFit="1" customWidth="1"/>
    <col min="13807" max="13807" width="9.625" style="81" bestFit="1" customWidth="1"/>
    <col min="13808" max="13808" width="7.5" style="81" customWidth="1"/>
    <col min="13809" max="13809" width="6.25" style="81" customWidth="1"/>
    <col min="13810" max="13810" width="0.5" style="81" customWidth="1"/>
    <col min="13811" max="13812" width="5.125" style="81" customWidth="1"/>
    <col min="13813" max="13813" width="8.25" style="81" bestFit="1" customWidth="1"/>
    <col min="13814" max="13814" width="9.625" style="81" bestFit="1" customWidth="1"/>
    <col min="13815" max="13815" width="8.75" style="81" bestFit="1" customWidth="1"/>
    <col min="13816" max="13816" width="8" style="81"/>
    <col min="13817" max="13817" width="8.75" style="81" bestFit="1" customWidth="1"/>
    <col min="13818" max="14054" width="8" style="81"/>
    <col min="14055" max="14055" width="3.5" style="81" bestFit="1" customWidth="1"/>
    <col min="14056" max="14056" width="20.375" style="81" customWidth="1"/>
    <col min="14057" max="14057" width="7.25" style="81" bestFit="1" customWidth="1"/>
    <col min="14058" max="14058" width="6.5" style="81" bestFit="1" customWidth="1"/>
    <col min="14059" max="14059" width="7.75" style="81" customWidth="1"/>
    <col min="14060" max="14060" width="8.125" style="81" bestFit="1" customWidth="1"/>
    <col min="14061" max="14061" width="8" style="81" customWidth="1"/>
    <col min="14062" max="14062" width="8.375" style="81" bestFit="1" customWidth="1"/>
    <col min="14063" max="14063" width="9.625" style="81" bestFit="1" customWidth="1"/>
    <col min="14064" max="14064" width="7.5" style="81" customWidth="1"/>
    <col min="14065" max="14065" width="6.25" style="81" customWidth="1"/>
    <col min="14066" max="14066" width="0.5" style="81" customWidth="1"/>
    <col min="14067" max="14068" width="5.125" style="81" customWidth="1"/>
    <col min="14069" max="14069" width="8.25" style="81" bestFit="1" customWidth="1"/>
    <col min="14070" max="14070" width="9.625" style="81" bestFit="1" customWidth="1"/>
    <col min="14071" max="14071" width="8.75" style="81" bestFit="1" customWidth="1"/>
    <col min="14072" max="14072" width="8" style="81"/>
    <col min="14073" max="14073" width="8.75" style="81" bestFit="1" customWidth="1"/>
    <col min="14074" max="14310" width="8" style="81"/>
    <col min="14311" max="14311" width="3.5" style="81" bestFit="1" customWidth="1"/>
    <col min="14312" max="14312" width="20.375" style="81" customWidth="1"/>
    <col min="14313" max="14313" width="7.25" style="81" bestFit="1" customWidth="1"/>
    <col min="14314" max="14314" width="6.5" style="81" bestFit="1" customWidth="1"/>
    <col min="14315" max="14315" width="7.75" style="81" customWidth="1"/>
    <col min="14316" max="14316" width="8.125" style="81" bestFit="1" customWidth="1"/>
    <col min="14317" max="14317" width="8" style="81" customWidth="1"/>
    <col min="14318" max="14318" width="8.375" style="81" bestFit="1" customWidth="1"/>
    <col min="14319" max="14319" width="9.625" style="81" bestFit="1" customWidth="1"/>
    <col min="14320" max="14320" width="7.5" style="81" customWidth="1"/>
    <col min="14321" max="14321" width="6.25" style="81" customWidth="1"/>
    <col min="14322" max="14322" width="0.5" style="81" customWidth="1"/>
    <col min="14323" max="14324" width="5.125" style="81" customWidth="1"/>
    <col min="14325" max="14325" width="8.25" style="81" bestFit="1" customWidth="1"/>
    <col min="14326" max="14326" width="9.625" style="81" bestFit="1" customWidth="1"/>
    <col min="14327" max="14327" width="8.75" style="81" bestFit="1" customWidth="1"/>
    <col min="14328" max="14328" width="8" style="81"/>
    <col min="14329" max="14329" width="8.75" style="81" bestFit="1" customWidth="1"/>
    <col min="14330" max="14566" width="8" style="81"/>
    <col min="14567" max="14567" width="3.5" style="81" bestFit="1" customWidth="1"/>
    <col min="14568" max="14568" width="20.375" style="81" customWidth="1"/>
    <col min="14569" max="14569" width="7.25" style="81" bestFit="1" customWidth="1"/>
    <col min="14570" max="14570" width="6.5" style="81" bestFit="1" customWidth="1"/>
    <col min="14571" max="14571" width="7.75" style="81" customWidth="1"/>
    <col min="14572" max="14572" width="8.125" style="81" bestFit="1" customWidth="1"/>
    <col min="14573" max="14573" width="8" style="81" customWidth="1"/>
    <col min="14574" max="14574" width="8.375" style="81" bestFit="1" customWidth="1"/>
    <col min="14575" max="14575" width="9.625" style="81" bestFit="1" customWidth="1"/>
    <col min="14576" max="14576" width="7.5" style="81" customWidth="1"/>
    <col min="14577" max="14577" width="6.25" style="81" customWidth="1"/>
    <col min="14578" max="14578" width="0.5" style="81" customWidth="1"/>
    <col min="14579" max="14580" width="5.125" style="81" customWidth="1"/>
    <col min="14581" max="14581" width="8.25" style="81" bestFit="1" customWidth="1"/>
    <col min="14582" max="14582" width="9.625" style="81" bestFit="1" customWidth="1"/>
    <col min="14583" max="14583" width="8.75" style="81" bestFit="1" customWidth="1"/>
    <col min="14584" max="14584" width="8" style="81"/>
    <col min="14585" max="14585" width="8.75" style="81" bestFit="1" customWidth="1"/>
    <col min="14586" max="14822" width="8" style="81"/>
    <col min="14823" max="14823" width="3.5" style="81" bestFit="1" customWidth="1"/>
    <col min="14824" max="14824" width="20.375" style="81" customWidth="1"/>
    <col min="14825" max="14825" width="7.25" style="81" bestFit="1" customWidth="1"/>
    <col min="14826" max="14826" width="6.5" style="81" bestFit="1" customWidth="1"/>
    <col min="14827" max="14827" width="7.75" style="81" customWidth="1"/>
    <col min="14828" max="14828" width="8.125" style="81" bestFit="1" customWidth="1"/>
    <col min="14829" max="14829" width="8" style="81" customWidth="1"/>
    <col min="14830" max="14830" width="8.375" style="81" bestFit="1" customWidth="1"/>
    <col min="14831" max="14831" width="9.625" style="81" bestFit="1" customWidth="1"/>
    <col min="14832" max="14832" width="7.5" style="81" customWidth="1"/>
    <col min="14833" max="14833" width="6.25" style="81" customWidth="1"/>
    <col min="14834" max="14834" width="0.5" style="81" customWidth="1"/>
    <col min="14835" max="14836" width="5.125" style="81" customWidth="1"/>
    <col min="14837" max="14837" width="8.25" style="81" bestFit="1" customWidth="1"/>
    <col min="14838" max="14838" width="9.625" style="81" bestFit="1" customWidth="1"/>
    <col min="14839" max="14839" width="8.75" style="81" bestFit="1" customWidth="1"/>
    <col min="14840" max="14840" width="8" style="81"/>
    <col min="14841" max="14841" width="8.75" style="81" bestFit="1" customWidth="1"/>
    <col min="14842" max="15078" width="8" style="81"/>
    <col min="15079" max="15079" width="3.5" style="81" bestFit="1" customWidth="1"/>
    <col min="15080" max="15080" width="20.375" style="81" customWidth="1"/>
    <col min="15081" max="15081" width="7.25" style="81" bestFit="1" customWidth="1"/>
    <col min="15082" max="15082" width="6.5" style="81" bestFit="1" customWidth="1"/>
    <col min="15083" max="15083" width="7.75" style="81" customWidth="1"/>
    <col min="15084" max="15084" width="8.125" style="81" bestFit="1" customWidth="1"/>
    <col min="15085" max="15085" width="8" style="81" customWidth="1"/>
    <col min="15086" max="15086" width="8.375" style="81" bestFit="1" customWidth="1"/>
    <col min="15087" max="15087" width="9.625" style="81" bestFit="1" customWidth="1"/>
    <col min="15088" max="15088" width="7.5" style="81" customWidth="1"/>
    <col min="15089" max="15089" width="6.25" style="81" customWidth="1"/>
    <col min="15090" max="15090" width="0.5" style="81" customWidth="1"/>
    <col min="15091" max="15092" width="5.125" style="81" customWidth="1"/>
    <col min="15093" max="15093" width="8.25" style="81" bestFit="1" customWidth="1"/>
    <col min="15094" max="15094" width="9.625" style="81" bestFit="1" customWidth="1"/>
    <col min="15095" max="15095" width="8.75" style="81" bestFit="1" customWidth="1"/>
    <col min="15096" max="15096" width="8" style="81"/>
    <col min="15097" max="15097" width="8.75" style="81" bestFit="1" customWidth="1"/>
    <col min="15098" max="15334" width="8" style="81"/>
    <col min="15335" max="15335" width="3.5" style="81" bestFit="1" customWidth="1"/>
    <col min="15336" max="15336" width="20.375" style="81" customWidth="1"/>
    <col min="15337" max="15337" width="7.25" style="81" bestFit="1" customWidth="1"/>
    <col min="15338" max="15338" width="6.5" style="81" bestFit="1" customWidth="1"/>
    <col min="15339" max="15339" width="7.75" style="81" customWidth="1"/>
    <col min="15340" max="15340" width="8.125" style="81" bestFit="1" customWidth="1"/>
    <col min="15341" max="15341" width="8" style="81" customWidth="1"/>
    <col min="15342" max="15342" width="8.375" style="81" bestFit="1" customWidth="1"/>
    <col min="15343" max="15343" width="9.625" style="81" bestFit="1" customWidth="1"/>
    <col min="15344" max="15344" width="7.5" style="81" customWidth="1"/>
    <col min="15345" max="15345" width="6.25" style="81" customWidth="1"/>
    <col min="15346" max="15346" width="0.5" style="81" customWidth="1"/>
    <col min="15347" max="15348" width="5.125" style="81" customWidth="1"/>
    <col min="15349" max="15349" width="8.25" style="81" bestFit="1" customWidth="1"/>
    <col min="15350" max="15350" width="9.625" style="81" bestFit="1" customWidth="1"/>
    <col min="15351" max="15351" width="8.75" style="81" bestFit="1" customWidth="1"/>
    <col min="15352" max="15352" width="8" style="81"/>
    <col min="15353" max="15353" width="8.75" style="81" bestFit="1" customWidth="1"/>
    <col min="15354" max="15590" width="8" style="81"/>
    <col min="15591" max="15591" width="3.5" style="81" bestFit="1" customWidth="1"/>
    <col min="15592" max="15592" width="20.375" style="81" customWidth="1"/>
    <col min="15593" max="15593" width="7.25" style="81" bestFit="1" customWidth="1"/>
    <col min="15594" max="15594" width="6.5" style="81" bestFit="1" customWidth="1"/>
    <col min="15595" max="15595" width="7.75" style="81" customWidth="1"/>
    <col min="15596" max="15596" width="8.125" style="81" bestFit="1" customWidth="1"/>
    <col min="15597" max="15597" width="8" style="81" customWidth="1"/>
    <col min="15598" max="15598" width="8.375" style="81" bestFit="1" customWidth="1"/>
    <col min="15599" max="15599" width="9.625" style="81" bestFit="1" customWidth="1"/>
    <col min="15600" max="15600" width="7.5" style="81" customWidth="1"/>
    <col min="15601" max="15601" width="6.25" style="81" customWidth="1"/>
    <col min="15602" max="15602" width="0.5" style="81" customWidth="1"/>
    <col min="15603" max="15604" width="5.125" style="81" customWidth="1"/>
    <col min="15605" max="15605" width="8.25" style="81" bestFit="1" customWidth="1"/>
    <col min="15606" max="15606" width="9.625" style="81" bestFit="1" customWidth="1"/>
    <col min="15607" max="15607" width="8.75" style="81" bestFit="1" customWidth="1"/>
    <col min="15608" max="15608" width="8" style="81"/>
    <col min="15609" max="15609" width="8.75" style="81" bestFit="1" customWidth="1"/>
    <col min="15610" max="15846" width="8" style="81"/>
    <col min="15847" max="15847" width="3.5" style="81" bestFit="1" customWidth="1"/>
    <col min="15848" max="15848" width="20.375" style="81" customWidth="1"/>
    <col min="15849" max="15849" width="7.25" style="81" bestFit="1" customWidth="1"/>
    <col min="15850" max="15850" width="6.5" style="81" bestFit="1" customWidth="1"/>
    <col min="15851" max="15851" width="7.75" style="81" customWidth="1"/>
    <col min="15852" max="15852" width="8.125" style="81" bestFit="1" customWidth="1"/>
    <col min="15853" max="15853" width="8" style="81" customWidth="1"/>
    <col min="15854" max="15854" width="8.375" style="81" bestFit="1" customWidth="1"/>
    <col min="15855" max="15855" width="9.625" style="81" bestFit="1" customWidth="1"/>
    <col min="15856" max="15856" width="7.5" style="81" customWidth="1"/>
    <col min="15857" max="15857" width="6.25" style="81" customWidth="1"/>
    <col min="15858" max="15858" width="0.5" style="81" customWidth="1"/>
    <col min="15859" max="15860" width="5.125" style="81" customWidth="1"/>
    <col min="15861" max="15861" width="8.25" style="81" bestFit="1" customWidth="1"/>
    <col min="15862" max="15862" width="9.625" style="81" bestFit="1" customWidth="1"/>
    <col min="15863" max="15863" width="8.75" style="81" bestFit="1" customWidth="1"/>
    <col min="15864" max="15864" width="8" style="81"/>
    <col min="15865" max="15865" width="8.75" style="81" bestFit="1" customWidth="1"/>
    <col min="15866" max="16102" width="8" style="81"/>
    <col min="16103" max="16103" width="3.5" style="81" bestFit="1" customWidth="1"/>
    <col min="16104" max="16104" width="20.375" style="81" customWidth="1"/>
    <col min="16105" max="16105" width="7.25" style="81" bestFit="1" customWidth="1"/>
    <col min="16106" max="16106" width="6.5" style="81" bestFit="1" customWidth="1"/>
    <col min="16107" max="16107" width="7.75" style="81" customWidth="1"/>
    <col min="16108" max="16108" width="8.125" style="81" bestFit="1" customWidth="1"/>
    <col min="16109" max="16109" width="8" style="81" customWidth="1"/>
    <col min="16110" max="16110" width="8.375" style="81" bestFit="1" customWidth="1"/>
    <col min="16111" max="16111" width="9.625" style="81" bestFit="1" customWidth="1"/>
    <col min="16112" max="16112" width="7.5" style="81" customWidth="1"/>
    <col min="16113" max="16113" width="6.25" style="81" customWidth="1"/>
    <col min="16114" max="16114" width="0.5" style="81" customWidth="1"/>
    <col min="16115" max="16116" width="5.125" style="81" customWidth="1"/>
    <col min="16117" max="16117" width="8.25" style="81" bestFit="1" customWidth="1"/>
    <col min="16118" max="16118" width="9.625" style="81" bestFit="1" customWidth="1"/>
    <col min="16119" max="16119" width="8.75" style="81" bestFit="1" customWidth="1"/>
    <col min="16120" max="16120" width="8" style="81"/>
    <col min="16121" max="16121" width="8.75" style="81" bestFit="1" customWidth="1"/>
    <col min="16122" max="16384" width="8" style="81"/>
  </cols>
  <sheetData>
    <row r="1" spans="1:228" s="573" customFormat="1" ht="12" customHeight="1">
      <c r="A1" s="639">
        <v>10.1</v>
      </c>
      <c r="B1" s="766" t="s">
        <v>439</v>
      </c>
      <c r="C1" s="740"/>
      <c r="D1" s="740"/>
      <c r="E1" s="740"/>
      <c r="F1" s="740"/>
      <c r="G1" s="740"/>
      <c r="H1" s="740"/>
      <c r="I1" s="740"/>
      <c r="J1" s="740"/>
      <c r="K1" s="740"/>
      <c r="L1" s="740"/>
      <c r="M1" s="740"/>
      <c r="N1" s="740"/>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row>
    <row r="2" spans="1:228" s="601" customFormat="1" ht="12" customHeight="1">
      <c r="A2" s="640"/>
      <c r="B2" s="740"/>
      <c r="C2" s="740"/>
      <c r="D2" s="740"/>
      <c r="E2" s="740"/>
      <c r="F2" s="740"/>
      <c r="G2" s="740"/>
      <c r="H2" s="740"/>
      <c r="I2" s="740"/>
      <c r="J2" s="740"/>
      <c r="K2" s="740"/>
      <c r="L2" s="740"/>
      <c r="M2" s="740"/>
      <c r="N2" s="740"/>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row>
    <row r="3" spans="1:228" s="601" customFormat="1" ht="12" customHeight="1">
      <c r="A3" s="640"/>
      <c r="C3" s="638"/>
      <c r="D3" s="638"/>
      <c r="E3" s="638"/>
      <c r="F3" s="638"/>
      <c r="G3" s="638"/>
      <c r="H3" s="638"/>
      <c r="I3" s="565"/>
      <c r="J3" s="565"/>
      <c r="K3" s="565"/>
      <c r="L3" s="565"/>
      <c r="M3" s="565"/>
      <c r="N3" s="565"/>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1"/>
      <c r="FY3" s="201"/>
      <c r="FZ3" s="201"/>
      <c r="GA3" s="201"/>
      <c r="GB3" s="201"/>
      <c r="GC3" s="201"/>
      <c r="GD3" s="201"/>
      <c r="GE3" s="201"/>
      <c r="GF3" s="201"/>
      <c r="GG3" s="201"/>
      <c r="GH3" s="201"/>
      <c r="GI3" s="201"/>
      <c r="GJ3" s="201"/>
      <c r="GK3" s="201"/>
      <c r="GL3" s="201"/>
      <c r="GM3" s="201"/>
      <c r="GN3" s="201"/>
      <c r="GO3" s="201"/>
      <c r="GP3" s="201"/>
      <c r="GQ3" s="201"/>
      <c r="GR3" s="201"/>
      <c r="GS3" s="201"/>
      <c r="GT3" s="201"/>
      <c r="GU3" s="201"/>
      <c r="GV3" s="201"/>
      <c r="GW3" s="201"/>
      <c r="GX3" s="201"/>
      <c r="GY3" s="201"/>
      <c r="GZ3" s="201"/>
      <c r="HA3" s="201"/>
      <c r="HB3" s="201"/>
      <c r="HC3" s="201"/>
      <c r="HD3" s="201"/>
      <c r="HE3" s="201"/>
      <c r="HF3" s="201"/>
      <c r="HG3" s="201"/>
      <c r="HH3" s="201"/>
      <c r="HI3" s="201"/>
      <c r="HJ3" s="201"/>
      <c r="HK3" s="201"/>
      <c r="HL3" s="201"/>
      <c r="HM3" s="201"/>
      <c r="HN3" s="201"/>
      <c r="HO3" s="201"/>
      <c r="HP3" s="201"/>
      <c r="HQ3" s="201"/>
      <c r="HR3" s="201"/>
      <c r="HS3" s="201"/>
      <c r="HT3" s="201"/>
    </row>
    <row r="4" spans="1:228" s="601" customFormat="1" ht="12" customHeight="1">
      <c r="A4" s="640"/>
      <c r="B4" s="766" t="s">
        <v>484</v>
      </c>
      <c r="C4" s="740"/>
      <c r="D4" s="740"/>
      <c r="E4" s="740"/>
      <c r="F4" s="740"/>
      <c r="G4" s="740"/>
      <c r="H4" s="740"/>
      <c r="I4" s="740"/>
      <c r="J4" s="740"/>
      <c r="K4" s="740"/>
      <c r="L4" s="740"/>
      <c r="M4" s="740"/>
      <c r="N4" s="740"/>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201"/>
      <c r="FE4" s="201"/>
      <c r="FF4" s="201"/>
      <c r="FG4" s="201"/>
      <c r="FH4" s="201"/>
      <c r="FI4" s="201"/>
      <c r="FJ4" s="201"/>
      <c r="FK4" s="201"/>
      <c r="FL4" s="201"/>
      <c r="FM4" s="201"/>
      <c r="FN4" s="201"/>
      <c r="FO4" s="201"/>
      <c r="FP4" s="201"/>
      <c r="FQ4" s="201"/>
      <c r="FR4" s="201"/>
      <c r="FS4" s="201"/>
      <c r="FT4" s="201"/>
      <c r="FU4" s="201"/>
      <c r="FV4" s="201"/>
      <c r="FW4" s="201"/>
      <c r="FX4" s="201"/>
      <c r="FY4" s="201"/>
      <c r="FZ4" s="201"/>
      <c r="GA4" s="201"/>
      <c r="GB4" s="201"/>
      <c r="GC4" s="201"/>
      <c r="GD4" s="201"/>
      <c r="GE4" s="201"/>
      <c r="GF4" s="201"/>
      <c r="GG4" s="201"/>
      <c r="GH4" s="201"/>
      <c r="GI4" s="201"/>
      <c r="GJ4" s="201"/>
      <c r="GK4" s="201"/>
      <c r="GL4" s="201"/>
      <c r="GM4" s="201"/>
      <c r="GN4" s="201"/>
      <c r="GO4" s="201"/>
      <c r="GP4" s="201"/>
      <c r="GQ4" s="201"/>
      <c r="GR4" s="201"/>
      <c r="GS4" s="201"/>
      <c r="GT4" s="201"/>
      <c r="GU4" s="201"/>
      <c r="GV4" s="201"/>
      <c r="GW4" s="201"/>
      <c r="GX4" s="201"/>
      <c r="GY4" s="201"/>
      <c r="GZ4" s="201"/>
      <c r="HA4" s="201"/>
      <c r="HB4" s="201"/>
      <c r="HC4" s="201"/>
      <c r="HD4" s="201"/>
      <c r="HE4" s="201"/>
      <c r="HF4" s="201"/>
      <c r="HG4" s="201"/>
      <c r="HH4" s="201"/>
      <c r="HI4" s="201"/>
      <c r="HJ4" s="201"/>
      <c r="HK4" s="201"/>
      <c r="HL4" s="201"/>
      <c r="HM4" s="201"/>
      <c r="HN4" s="201"/>
      <c r="HO4" s="201"/>
      <c r="HP4" s="201"/>
      <c r="HQ4" s="201"/>
      <c r="HR4" s="201"/>
      <c r="HS4" s="201"/>
      <c r="HT4" s="201"/>
    </row>
    <row r="5" spans="1:228" s="601" customFormat="1" ht="12" customHeight="1">
      <c r="A5" s="640"/>
      <c r="B5" s="740"/>
      <c r="C5" s="740"/>
      <c r="D5" s="740"/>
      <c r="E5" s="740"/>
      <c r="F5" s="740"/>
      <c r="G5" s="740"/>
      <c r="H5" s="740"/>
      <c r="I5" s="740"/>
      <c r="J5" s="740"/>
      <c r="K5" s="740"/>
      <c r="L5" s="740"/>
      <c r="M5" s="740"/>
      <c r="N5" s="740"/>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c r="EA5" s="201"/>
      <c r="EB5" s="201"/>
      <c r="EC5" s="201"/>
      <c r="ED5" s="201"/>
      <c r="EE5" s="201"/>
      <c r="EF5" s="201"/>
      <c r="EG5" s="201"/>
      <c r="EH5" s="201"/>
      <c r="EI5" s="201"/>
      <c r="EJ5" s="201"/>
      <c r="EK5" s="201"/>
      <c r="EL5" s="201"/>
      <c r="EM5" s="201"/>
      <c r="EN5" s="201"/>
      <c r="EO5" s="201"/>
      <c r="EP5" s="201"/>
      <c r="EQ5" s="201"/>
      <c r="ER5" s="201"/>
      <c r="ES5" s="201"/>
      <c r="ET5" s="201"/>
      <c r="EU5" s="201"/>
      <c r="EV5" s="201"/>
      <c r="EW5" s="201"/>
      <c r="EX5" s="201"/>
      <c r="EY5" s="201"/>
      <c r="EZ5" s="201"/>
      <c r="FA5" s="201"/>
      <c r="FB5" s="201"/>
      <c r="FC5" s="201"/>
      <c r="FD5" s="201"/>
      <c r="FE5" s="201"/>
      <c r="FF5" s="201"/>
      <c r="FG5" s="201"/>
      <c r="FH5" s="201"/>
      <c r="FI5" s="201"/>
      <c r="FJ5" s="201"/>
      <c r="FK5" s="201"/>
      <c r="FL5" s="201"/>
      <c r="FM5" s="201"/>
      <c r="FN5" s="201"/>
      <c r="FO5" s="201"/>
      <c r="FP5" s="201"/>
      <c r="FQ5" s="201"/>
      <c r="FR5" s="201"/>
      <c r="FS5" s="201"/>
      <c r="FT5" s="201"/>
      <c r="FU5" s="201"/>
      <c r="FV5" s="201"/>
      <c r="FW5" s="201"/>
      <c r="FX5" s="201"/>
      <c r="FY5" s="201"/>
      <c r="FZ5" s="201"/>
      <c r="GA5" s="201"/>
      <c r="GB5" s="201"/>
      <c r="GC5" s="201"/>
      <c r="GD5" s="201"/>
      <c r="GE5" s="201"/>
      <c r="GF5" s="201"/>
      <c r="GG5" s="201"/>
      <c r="GH5" s="201"/>
      <c r="GI5" s="201"/>
      <c r="GJ5" s="201"/>
      <c r="GK5" s="201"/>
      <c r="GL5" s="201"/>
      <c r="GM5" s="201"/>
      <c r="GN5" s="201"/>
      <c r="GO5" s="201"/>
      <c r="GP5" s="201"/>
      <c r="GQ5" s="201"/>
      <c r="GR5" s="201"/>
      <c r="GS5" s="201"/>
      <c r="GT5" s="201"/>
      <c r="GU5" s="201"/>
      <c r="GV5" s="201"/>
      <c r="GW5" s="201"/>
      <c r="GX5" s="201"/>
      <c r="GY5" s="201"/>
      <c r="GZ5" s="201"/>
      <c r="HA5" s="201"/>
      <c r="HB5" s="201"/>
      <c r="HC5" s="201"/>
      <c r="HD5" s="201"/>
      <c r="HE5" s="201"/>
      <c r="HF5" s="201"/>
      <c r="HG5" s="201"/>
      <c r="HH5" s="201"/>
      <c r="HI5" s="201"/>
      <c r="HJ5" s="201"/>
      <c r="HK5" s="201"/>
      <c r="HL5" s="201"/>
      <c r="HM5" s="201"/>
      <c r="HN5" s="201"/>
      <c r="HO5" s="201"/>
      <c r="HP5" s="201"/>
      <c r="HQ5" s="201"/>
      <c r="HR5" s="201"/>
      <c r="HS5" s="201"/>
      <c r="HT5" s="201"/>
    </row>
    <row r="6" spans="1:228" s="601" customFormat="1" ht="12" customHeight="1">
      <c r="A6" s="640"/>
      <c r="B6" s="740"/>
      <c r="C6" s="740"/>
      <c r="D6" s="740"/>
      <c r="E6" s="740"/>
      <c r="F6" s="740"/>
      <c r="G6" s="740"/>
      <c r="H6" s="740"/>
      <c r="I6" s="740"/>
      <c r="J6" s="740"/>
      <c r="K6" s="740"/>
      <c r="L6" s="740"/>
      <c r="M6" s="740"/>
      <c r="N6" s="740"/>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01"/>
      <c r="GU6" s="201"/>
      <c r="GV6" s="201"/>
      <c r="GW6" s="201"/>
      <c r="GX6" s="201"/>
      <c r="GY6" s="201"/>
      <c r="GZ6" s="201"/>
      <c r="HA6" s="201"/>
      <c r="HB6" s="201"/>
      <c r="HC6" s="201"/>
      <c r="HD6" s="201"/>
      <c r="HE6" s="201"/>
      <c r="HF6" s="201"/>
      <c r="HG6" s="201"/>
      <c r="HH6" s="201"/>
      <c r="HI6" s="201"/>
      <c r="HJ6" s="201"/>
      <c r="HK6" s="201"/>
      <c r="HL6" s="201"/>
      <c r="HM6" s="201"/>
      <c r="HN6" s="201"/>
      <c r="HO6" s="201"/>
      <c r="HP6" s="201"/>
      <c r="HQ6" s="201"/>
      <c r="HR6" s="201"/>
      <c r="HS6" s="201"/>
      <c r="HT6" s="201"/>
    </row>
    <row r="7" spans="1:228" s="601" customFormat="1" ht="12" customHeight="1">
      <c r="A7" s="640"/>
      <c r="B7" s="740"/>
      <c r="C7" s="740"/>
      <c r="D7" s="740"/>
      <c r="E7" s="740"/>
      <c r="F7" s="740"/>
      <c r="G7" s="740"/>
      <c r="H7" s="740"/>
      <c r="I7" s="740"/>
      <c r="J7" s="740"/>
      <c r="K7" s="740"/>
      <c r="L7" s="740"/>
      <c r="M7" s="740"/>
      <c r="N7" s="740"/>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row>
    <row r="8" spans="1:228" s="601" customFormat="1" ht="12" customHeight="1">
      <c r="A8" s="565"/>
      <c r="B8" s="565"/>
      <c r="C8" s="565"/>
      <c r="D8" s="565"/>
      <c r="E8" s="565"/>
      <c r="F8" s="565"/>
      <c r="G8" s="565"/>
      <c r="H8" s="565"/>
      <c r="I8" s="565"/>
      <c r="J8" s="565"/>
      <c r="K8" s="565"/>
      <c r="L8" s="565"/>
      <c r="M8" s="565"/>
      <c r="N8" s="565"/>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row>
    <row r="9" spans="1:228" s="601" customFormat="1" ht="12" customHeight="1">
      <c r="A9" s="639">
        <v>10.199999999999999</v>
      </c>
      <c r="B9" s="739" t="s">
        <v>485</v>
      </c>
      <c r="C9" s="740"/>
      <c r="D9" s="740"/>
      <c r="E9" s="740"/>
      <c r="F9" s="740"/>
      <c r="G9" s="740"/>
      <c r="H9" s="740"/>
      <c r="I9" s="740"/>
      <c r="J9" s="740"/>
      <c r="K9" s="740"/>
      <c r="L9" s="740"/>
      <c r="M9" s="740"/>
      <c r="N9" s="740"/>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row>
    <row r="10" spans="1:228" s="601" customFormat="1" ht="12" customHeight="1">
      <c r="A10" s="280"/>
      <c r="B10" s="740"/>
      <c r="C10" s="740"/>
      <c r="D10" s="740"/>
      <c r="E10" s="740"/>
      <c r="F10" s="740"/>
      <c r="G10" s="740"/>
      <c r="H10" s="740"/>
      <c r="I10" s="740"/>
      <c r="J10" s="740"/>
      <c r="K10" s="740"/>
      <c r="L10" s="740"/>
      <c r="M10" s="740"/>
      <c r="N10" s="740"/>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row>
    <row r="11" spans="1:228" s="601" customFormat="1" ht="12" customHeight="1">
      <c r="A11" s="280"/>
      <c r="B11" s="740"/>
      <c r="C11" s="740"/>
      <c r="D11" s="740"/>
      <c r="E11" s="740"/>
      <c r="F11" s="740"/>
      <c r="G11" s="740"/>
      <c r="H11" s="740"/>
      <c r="I11" s="740"/>
      <c r="J11" s="740"/>
      <c r="K11" s="740"/>
      <c r="L11" s="740"/>
      <c r="M11" s="740"/>
      <c r="N11" s="740"/>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row>
    <row r="12" spans="1:228" s="601" customFormat="1" ht="12" customHeight="1">
      <c r="A12" s="280"/>
      <c r="B12" s="740"/>
      <c r="C12" s="740"/>
      <c r="D12" s="740"/>
      <c r="E12" s="740"/>
      <c r="F12" s="740"/>
      <c r="G12" s="740"/>
      <c r="H12" s="740"/>
      <c r="I12" s="740"/>
      <c r="J12" s="740"/>
      <c r="K12" s="740"/>
      <c r="L12" s="740"/>
      <c r="M12" s="740"/>
      <c r="N12" s="740"/>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row>
    <row r="13" spans="1:228" s="601" customFormat="1" ht="12" customHeight="1">
      <c r="A13" s="280"/>
      <c r="B13" s="740"/>
      <c r="C13" s="740"/>
      <c r="D13" s="740"/>
      <c r="E13" s="740"/>
      <c r="F13" s="740"/>
      <c r="G13" s="740"/>
      <c r="H13" s="740"/>
      <c r="I13" s="740"/>
      <c r="J13" s="740"/>
      <c r="K13" s="740"/>
      <c r="L13" s="740"/>
      <c r="M13" s="740"/>
      <c r="N13" s="740"/>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row>
    <row r="14" spans="1:228" s="601" customFormat="1" ht="12" customHeight="1">
      <c r="A14" s="280"/>
      <c r="B14" s="740"/>
      <c r="C14" s="740"/>
      <c r="D14" s="740"/>
      <c r="E14" s="740"/>
      <c r="F14" s="740"/>
      <c r="G14" s="740"/>
      <c r="H14" s="740"/>
      <c r="I14" s="740"/>
      <c r="J14" s="740"/>
      <c r="K14" s="740"/>
      <c r="L14" s="740"/>
      <c r="M14" s="740"/>
      <c r="N14" s="740"/>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row>
    <row r="15" spans="1:228" s="601" customFormat="1" ht="12" customHeight="1">
      <c r="A15" s="280"/>
      <c r="B15" s="740"/>
      <c r="C15" s="740"/>
      <c r="D15" s="740"/>
      <c r="E15" s="740"/>
      <c r="F15" s="740"/>
      <c r="G15" s="740"/>
      <c r="H15" s="740"/>
      <c r="I15" s="740"/>
      <c r="J15" s="740"/>
      <c r="K15" s="740"/>
      <c r="L15" s="740"/>
      <c r="M15" s="740"/>
      <c r="N15" s="740"/>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row>
    <row r="16" spans="1:228" s="601" customFormat="1" ht="12" customHeight="1">
      <c r="A16" s="280"/>
      <c r="B16" s="740"/>
      <c r="C16" s="740"/>
      <c r="D16" s="740"/>
      <c r="E16" s="740"/>
      <c r="F16" s="740"/>
      <c r="G16" s="740"/>
      <c r="H16" s="740"/>
      <c r="I16" s="740"/>
      <c r="J16" s="740"/>
      <c r="K16" s="740"/>
      <c r="L16" s="740"/>
      <c r="M16" s="740"/>
      <c r="N16" s="740"/>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row>
    <row r="17" spans="1:228" s="601" customFormat="1" ht="12" customHeight="1">
      <c r="A17" s="280"/>
      <c r="B17" s="740"/>
      <c r="C17" s="740"/>
      <c r="D17" s="740"/>
      <c r="E17" s="740"/>
      <c r="F17" s="740"/>
      <c r="G17" s="740"/>
      <c r="H17" s="740"/>
      <c r="I17" s="740"/>
      <c r="J17" s="740"/>
      <c r="K17" s="740"/>
      <c r="L17" s="740"/>
      <c r="M17" s="740"/>
      <c r="N17" s="740"/>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row>
    <row r="18" spans="1:228" s="601" customFormat="1" ht="12" customHeight="1">
      <c r="A18" s="280"/>
      <c r="B18" s="740"/>
      <c r="C18" s="740"/>
      <c r="D18" s="740"/>
      <c r="E18" s="740"/>
      <c r="F18" s="740"/>
      <c r="G18" s="740"/>
      <c r="H18" s="740"/>
      <c r="I18" s="740"/>
      <c r="J18" s="740"/>
      <c r="K18" s="740"/>
      <c r="L18" s="740"/>
      <c r="M18" s="740"/>
      <c r="N18" s="740"/>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row>
    <row r="19" spans="1:228" s="601" customFormat="1" ht="6.75" customHeight="1">
      <c r="A19" s="280"/>
      <c r="B19" s="740"/>
      <c r="C19" s="740"/>
      <c r="D19" s="740"/>
      <c r="E19" s="740"/>
      <c r="F19" s="740"/>
      <c r="G19" s="740"/>
      <c r="H19" s="740"/>
      <c r="I19" s="740"/>
      <c r="J19" s="740"/>
      <c r="K19" s="740"/>
      <c r="L19" s="740"/>
      <c r="M19" s="740"/>
      <c r="N19" s="740"/>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row>
    <row r="20" spans="1:228" s="601" customFormat="1" ht="12" customHeight="1">
      <c r="A20" s="565"/>
      <c r="B20" s="565"/>
      <c r="C20" s="565"/>
      <c r="D20" s="565"/>
      <c r="E20" s="565"/>
      <c r="F20" s="565"/>
      <c r="G20" s="565"/>
      <c r="H20" s="565"/>
      <c r="I20" s="565"/>
      <c r="J20" s="565"/>
      <c r="K20" s="565"/>
      <c r="L20" s="565"/>
      <c r="M20" s="565"/>
      <c r="N20" s="565"/>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row>
    <row r="21" spans="1:228" s="601" customFormat="1" ht="12" customHeight="1">
      <c r="A21" s="562">
        <v>11</v>
      </c>
      <c r="B21" s="269" t="s">
        <v>82</v>
      </c>
      <c r="C21" s="565"/>
      <c r="D21" s="565"/>
      <c r="E21" s="565"/>
      <c r="F21" s="565"/>
      <c r="G21" s="565"/>
      <c r="H21" s="565"/>
      <c r="I21" s="565"/>
      <c r="J21" s="565"/>
      <c r="K21" s="565"/>
      <c r="L21" s="565"/>
      <c r="M21" s="565"/>
      <c r="N21" s="565"/>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row>
    <row r="22" spans="1:228" s="601" customFormat="1" ht="8.25" customHeight="1">
      <c r="A22" s="565"/>
      <c r="B22" s="269"/>
      <c r="C22" s="565"/>
      <c r="D22" s="565"/>
      <c r="E22" s="565"/>
      <c r="F22" s="565"/>
      <c r="G22" s="565"/>
      <c r="H22" s="565"/>
      <c r="I22" s="565"/>
      <c r="J22" s="565"/>
      <c r="K22" s="565"/>
      <c r="L22" s="565"/>
      <c r="M22" s="565"/>
      <c r="N22" s="565"/>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row>
    <row r="23" spans="1:228" s="601" customFormat="1" ht="12" customHeight="1">
      <c r="A23" s="565"/>
      <c r="B23" s="498" t="s">
        <v>476</v>
      </c>
      <c r="C23" s="565"/>
      <c r="D23" s="565"/>
      <c r="E23" s="565"/>
      <c r="F23" s="565"/>
      <c r="G23" s="565"/>
      <c r="H23" s="565"/>
      <c r="I23" s="565"/>
      <c r="J23" s="565"/>
      <c r="K23" s="565"/>
      <c r="L23" s="565"/>
      <c r="M23" s="565"/>
      <c r="N23" s="565"/>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row>
    <row r="24" spans="1:228" s="601" customFormat="1" ht="12" customHeight="1">
      <c r="A24" s="250"/>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row>
    <row r="25" spans="1:228">
      <c r="A25" s="207">
        <v>12</v>
      </c>
      <c r="B25" s="251" t="s">
        <v>99</v>
      </c>
      <c r="C25" s="245"/>
      <c r="D25" s="245"/>
      <c r="E25" s="245"/>
      <c r="F25" s="245"/>
      <c r="G25" s="245"/>
      <c r="H25" s="204"/>
      <c r="I25" s="204"/>
      <c r="J25" s="204"/>
      <c r="K25" s="204"/>
      <c r="L25" s="204"/>
      <c r="M25" s="204"/>
    </row>
    <row r="26" spans="1:228" ht="3.75" customHeight="1">
      <c r="A26" s="250"/>
      <c r="B26" s="251"/>
      <c r="C26" s="245"/>
      <c r="D26" s="245"/>
      <c r="E26" s="245"/>
      <c r="F26" s="245"/>
      <c r="G26" s="245"/>
      <c r="H26" s="204"/>
      <c r="I26" s="204"/>
      <c r="J26" s="204"/>
      <c r="K26" s="204"/>
      <c r="L26" s="201"/>
      <c r="M26" s="201"/>
    </row>
    <row r="27" spans="1:228">
      <c r="A27" s="250"/>
      <c r="B27" s="739" t="s">
        <v>486</v>
      </c>
      <c r="C27" s="740"/>
      <c r="D27" s="740"/>
      <c r="E27" s="740"/>
      <c r="F27" s="740"/>
      <c r="G27" s="740"/>
      <c r="H27" s="740"/>
      <c r="I27" s="740"/>
      <c r="J27" s="740"/>
      <c r="K27" s="740"/>
      <c r="L27" s="740"/>
      <c r="M27" s="740"/>
      <c r="N27" s="740"/>
    </row>
    <row r="28" spans="1:228">
      <c r="A28" s="250"/>
      <c r="B28" s="740"/>
      <c r="C28" s="740"/>
      <c r="D28" s="740"/>
      <c r="E28" s="740"/>
      <c r="F28" s="740"/>
      <c r="G28" s="740"/>
      <c r="H28" s="740"/>
      <c r="I28" s="740"/>
      <c r="J28" s="740"/>
      <c r="K28" s="740"/>
      <c r="L28" s="740"/>
      <c r="M28" s="740"/>
      <c r="N28" s="740"/>
    </row>
    <row r="29" spans="1:228">
      <c r="A29" s="250"/>
      <c r="B29" s="740"/>
      <c r="C29" s="740"/>
      <c r="D29" s="740"/>
      <c r="E29" s="740"/>
      <c r="F29" s="740"/>
      <c r="G29" s="740"/>
      <c r="H29" s="740"/>
      <c r="I29" s="740"/>
      <c r="J29" s="740"/>
      <c r="K29" s="740"/>
      <c r="L29" s="740"/>
      <c r="M29" s="740"/>
      <c r="N29" s="740"/>
    </row>
    <row r="30" spans="1:228" s="601" customFormat="1">
      <c r="A30" s="250"/>
      <c r="B30" s="740"/>
      <c r="C30" s="740"/>
      <c r="D30" s="740"/>
      <c r="E30" s="740"/>
      <c r="F30" s="740"/>
      <c r="G30" s="740"/>
      <c r="H30" s="740"/>
      <c r="I30" s="740"/>
      <c r="J30" s="740"/>
      <c r="K30" s="740"/>
      <c r="L30" s="740"/>
      <c r="M30" s="740"/>
      <c r="N30" s="740"/>
    </row>
    <row r="31" spans="1:228" s="601" customFormat="1">
      <c r="A31" s="250"/>
      <c r="B31" s="740"/>
      <c r="C31" s="740"/>
      <c r="D31" s="740"/>
      <c r="E31" s="740"/>
      <c r="F31" s="740"/>
      <c r="G31" s="740"/>
      <c r="H31" s="740"/>
      <c r="I31" s="740"/>
      <c r="J31" s="740"/>
      <c r="K31" s="740"/>
      <c r="L31" s="740"/>
      <c r="M31" s="740"/>
      <c r="N31" s="740"/>
    </row>
    <row r="32" spans="1:228" s="601" customFormat="1">
      <c r="A32" s="250"/>
      <c r="B32" s="740"/>
      <c r="C32" s="740"/>
      <c r="D32" s="740"/>
      <c r="E32" s="740"/>
      <c r="F32" s="740"/>
      <c r="G32" s="740"/>
      <c r="H32" s="740"/>
      <c r="I32" s="740"/>
      <c r="J32" s="740"/>
      <c r="K32" s="740"/>
      <c r="L32" s="740"/>
      <c r="M32" s="740"/>
      <c r="N32" s="740"/>
    </row>
    <row r="33" spans="1:14" s="601" customFormat="1">
      <c r="A33" s="250"/>
      <c r="B33" s="740"/>
      <c r="C33" s="740"/>
      <c r="D33" s="740"/>
      <c r="E33" s="740"/>
      <c r="F33" s="740"/>
      <c r="G33" s="740"/>
      <c r="H33" s="740"/>
      <c r="I33" s="740"/>
      <c r="J33" s="740"/>
      <c r="K33" s="740"/>
      <c r="L33" s="740"/>
      <c r="M33" s="740"/>
      <c r="N33" s="740"/>
    </row>
    <row r="34" spans="1:14" s="601" customFormat="1">
      <c r="A34" s="250"/>
      <c r="B34" s="740"/>
      <c r="C34" s="740"/>
      <c r="D34" s="740"/>
      <c r="E34" s="740"/>
      <c r="F34" s="740"/>
      <c r="G34" s="740"/>
      <c r="H34" s="740"/>
      <c r="I34" s="740"/>
      <c r="J34" s="740"/>
      <c r="K34" s="740"/>
      <c r="L34" s="740"/>
      <c r="M34" s="740"/>
      <c r="N34" s="740"/>
    </row>
    <row r="35" spans="1:14" s="601" customFormat="1">
      <c r="A35" s="250"/>
      <c r="B35" s="740"/>
      <c r="C35" s="740"/>
      <c r="D35" s="740"/>
      <c r="E35" s="740"/>
      <c r="F35" s="740"/>
      <c r="G35" s="740"/>
      <c r="H35" s="740"/>
      <c r="I35" s="740"/>
      <c r="J35" s="740"/>
      <c r="K35" s="740"/>
      <c r="L35" s="740"/>
      <c r="M35" s="740"/>
      <c r="N35" s="740"/>
    </row>
    <row r="36" spans="1:14" s="601" customFormat="1">
      <c r="A36" s="250"/>
      <c r="B36" s="740"/>
      <c r="C36" s="740"/>
      <c r="D36" s="740"/>
      <c r="E36" s="740"/>
      <c r="F36" s="740"/>
      <c r="G36" s="740"/>
      <c r="H36" s="740"/>
      <c r="I36" s="740"/>
      <c r="J36" s="740"/>
      <c r="K36" s="740"/>
      <c r="L36" s="740"/>
      <c r="M36" s="740"/>
      <c r="N36" s="740"/>
    </row>
    <row r="37" spans="1:14" s="601" customFormat="1">
      <c r="A37" s="250"/>
      <c r="B37" s="740"/>
      <c r="C37" s="740"/>
      <c r="D37" s="740"/>
      <c r="E37" s="740"/>
      <c r="F37" s="740"/>
      <c r="G37" s="740"/>
      <c r="H37" s="740"/>
      <c r="I37" s="740"/>
      <c r="J37" s="740"/>
      <c r="K37" s="740"/>
      <c r="L37" s="740"/>
      <c r="M37" s="740"/>
      <c r="N37" s="740"/>
    </row>
    <row r="38" spans="1:14" ht="4.5" customHeight="1">
      <c r="A38" s="250"/>
      <c r="B38" s="740"/>
      <c r="C38" s="740"/>
      <c r="D38" s="740"/>
      <c r="E38" s="740"/>
      <c r="F38" s="740"/>
      <c r="G38" s="740"/>
      <c r="H38" s="740"/>
      <c r="I38" s="740"/>
      <c r="J38" s="740"/>
      <c r="K38" s="740"/>
      <c r="L38" s="740"/>
      <c r="M38" s="740"/>
      <c r="N38" s="740"/>
    </row>
    <row r="39" spans="1:14" ht="3.75" customHeight="1">
      <c r="A39" s="250"/>
      <c r="B39" s="740"/>
      <c r="C39" s="740"/>
      <c r="D39" s="740"/>
      <c r="E39" s="740"/>
      <c r="F39" s="740"/>
      <c r="G39" s="740"/>
      <c r="H39" s="740"/>
      <c r="I39" s="740"/>
      <c r="J39" s="740"/>
      <c r="K39" s="740"/>
      <c r="L39" s="740"/>
      <c r="M39" s="740"/>
      <c r="N39" s="740"/>
    </row>
    <row r="40" spans="1:14" ht="9" customHeight="1">
      <c r="A40" s="564"/>
      <c r="B40" s="211"/>
      <c r="C40" s="564"/>
      <c r="F40" s="564"/>
      <c r="H40" s="564"/>
      <c r="K40" s="564"/>
      <c r="L40" s="564"/>
    </row>
    <row r="41" spans="1:14">
      <c r="A41" s="342"/>
      <c r="B41" s="336"/>
      <c r="C41" s="336"/>
      <c r="D41" s="336"/>
      <c r="E41" s="336"/>
      <c r="F41" s="547"/>
      <c r="G41" s="547"/>
      <c r="H41" s="727" t="s">
        <v>470</v>
      </c>
      <c r="I41" s="727"/>
      <c r="J41" s="727"/>
      <c r="K41" s="629"/>
      <c r="L41" s="727" t="s">
        <v>471</v>
      </c>
      <c r="M41" s="727"/>
      <c r="N41" s="727"/>
    </row>
    <row r="42" spans="1:14">
      <c r="A42" s="342"/>
      <c r="B42" s="336"/>
      <c r="C42" s="336"/>
      <c r="D42" s="336"/>
      <c r="E42" s="336"/>
      <c r="F42" s="570"/>
      <c r="G42" s="570"/>
      <c r="H42" s="551" t="s">
        <v>454</v>
      </c>
      <c r="I42" s="630"/>
      <c r="J42" s="551" t="s">
        <v>382</v>
      </c>
      <c r="K42" s="188"/>
      <c r="L42" s="551" t="s">
        <v>454</v>
      </c>
      <c r="M42" s="630"/>
      <c r="N42" s="551" t="s">
        <v>382</v>
      </c>
    </row>
    <row r="43" spans="1:14" ht="12" customHeight="1">
      <c r="A43" s="342"/>
      <c r="B43" s="336"/>
      <c r="C43" s="336"/>
      <c r="D43" s="336"/>
      <c r="E43" s="336"/>
      <c r="F43" s="538"/>
      <c r="G43" s="538"/>
      <c r="H43" s="747" t="s">
        <v>424</v>
      </c>
      <c r="I43" s="747"/>
      <c r="J43" s="747"/>
      <c r="K43" s="747"/>
      <c r="L43" s="747"/>
      <c r="M43" s="747"/>
      <c r="N43" s="747"/>
    </row>
    <row r="44" spans="1:14" ht="12" customHeight="1">
      <c r="A44" s="367"/>
      <c r="B44" s="368"/>
      <c r="C44" s="336"/>
      <c r="D44" s="336"/>
      <c r="E44" s="336"/>
      <c r="F44" s="547"/>
      <c r="G44" s="547"/>
      <c r="H44" s="762" t="s">
        <v>425</v>
      </c>
      <c r="I44" s="763"/>
      <c r="J44" s="763"/>
      <c r="K44" s="763"/>
      <c r="L44" s="763"/>
      <c r="M44" s="763"/>
      <c r="N44" s="764"/>
    </row>
    <row r="45" spans="1:14" ht="12" customHeight="1">
      <c r="A45" s="207">
        <v>13</v>
      </c>
      <c r="B45" s="251" t="s">
        <v>109</v>
      </c>
      <c r="C45" s="248"/>
      <c r="D45" s="248"/>
      <c r="E45" s="248"/>
      <c r="F45" s="564"/>
      <c r="H45" s="564"/>
      <c r="K45" s="564"/>
      <c r="L45" s="564"/>
    </row>
    <row r="46" spans="1:14" ht="5.25" customHeight="1">
      <c r="A46" s="564"/>
      <c r="B46" s="248"/>
      <c r="C46" s="248"/>
      <c r="D46" s="248"/>
      <c r="E46" s="248"/>
      <c r="F46" s="477"/>
      <c r="G46" s="477"/>
      <c r="H46" s="477"/>
      <c r="I46" s="477"/>
      <c r="J46" s="477"/>
      <c r="K46" s="476"/>
      <c r="L46" s="477"/>
      <c r="M46" s="477"/>
    </row>
    <row r="47" spans="1:14" ht="12" customHeight="1">
      <c r="A47" s="564"/>
      <c r="B47" s="248" t="s">
        <v>255</v>
      </c>
      <c r="C47" s="248"/>
      <c r="D47" s="248"/>
      <c r="E47" s="248"/>
      <c r="F47" s="478"/>
      <c r="G47" s="478"/>
      <c r="H47" s="475">
        <v>80038</v>
      </c>
      <c r="I47" s="475"/>
      <c r="J47" s="475">
        <v>1098101</v>
      </c>
      <c r="K47" s="475">
        <v>0</v>
      </c>
      <c r="L47" s="475">
        <v>62706</v>
      </c>
      <c r="M47" s="475"/>
      <c r="N47" s="475">
        <v>97498</v>
      </c>
    </row>
    <row r="48" spans="1:14" ht="5.25" customHeight="1">
      <c r="A48" s="564"/>
      <c r="B48" s="248"/>
      <c r="C48" s="248"/>
      <c r="D48" s="248"/>
      <c r="E48" s="248"/>
      <c r="F48" s="203"/>
      <c r="G48" s="203"/>
      <c r="H48" s="475"/>
      <c r="I48" s="475"/>
      <c r="J48" s="475"/>
      <c r="K48" s="475"/>
      <c r="L48" s="475"/>
      <c r="M48" s="475"/>
    </row>
    <row r="49" spans="1:14" ht="12" customHeight="1">
      <c r="A49" s="564"/>
      <c r="B49" s="248"/>
      <c r="C49" s="248"/>
      <c r="D49" s="248"/>
      <c r="E49" s="248"/>
      <c r="F49" s="571"/>
      <c r="G49" s="571"/>
      <c r="H49" s="765" t="s">
        <v>296</v>
      </c>
      <c r="I49" s="765"/>
      <c r="J49" s="765"/>
      <c r="K49" s="765"/>
      <c r="L49" s="765"/>
      <c r="M49" s="765"/>
      <c r="N49" s="765"/>
    </row>
    <row r="50" spans="1:14" ht="3" customHeight="1">
      <c r="A50" s="564"/>
      <c r="B50" s="248"/>
      <c r="C50" s="248"/>
      <c r="D50" s="248"/>
      <c r="E50" s="248"/>
      <c r="F50" s="203"/>
      <c r="G50" s="203"/>
      <c r="H50" s="475"/>
      <c r="I50" s="475"/>
      <c r="J50" s="475"/>
      <c r="K50" s="475"/>
      <c r="L50" s="475"/>
      <c r="M50" s="475"/>
    </row>
    <row r="51" spans="1:14" ht="12.75" thickBot="1">
      <c r="A51" s="564"/>
      <c r="B51" s="248" t="s">
        <v>288</v>
      </c>
      <c r="C51" s="248"/>
      <c r="D51" s="248"/>
      <c r="E51" s="248"/>
      <c r="F51" s="478"/>
      <c r="G51" s="478"/>
      <c r="H51" s="23">
        <v>150419650</v>
      </c>
      <c r="I51" s="479"/>
      <c r="J51" s="479">
        <v>185478258</v>
      </c>
      <c r="K51" s="479">
        <v>230118682</v>
      </c>
      <c r="L51" s="23">
        <v>150419650</v>
      </c>
      <c r="M51" s="479"/>
      <c r="N51" s="479">
        <v>150419650</v>
      </c>
    </row>
    <row r="52" spans="1:14" ht="12.75" thickTop="1">
      <c r="A52" s="564"/>
      <c r="B52" s="248"/>
      <c r="C52" s="248"/>
      <c r="D52" s="248"/>
      <c r="E52" s="248"/>
      <c r="F52" s="203"/>
      <c r="G52" s="203"/>
      <c r="H52" s="475"/>
      <c r="I52" s="475"/>
      <c r="J52" s="475"/>
      <c r="K52" s="475"/>
      <c r="L52" s="475"/>
      <c r="M52" s="475"/>
    </row>
    <row r="53" spans="1:14" ht="12" customHeight="1">
      <c r="A53" s="564"/>
      <c r="B53" s="248"/>
      <c r="C53" s="248"/>
      <c r="D53" s="248"/>
      <c r="E53" s="248"/>
      <c r="F53" s="571"/>
      <c r="G53" s="571"/>
      <c r="H53" s="765" t="s">
        <v>362</v>
      </c>
      <c r="I53" s="765"/>
      <c r="J53" s="765"/>
      <c r="K53" s="765"/>
      <c r="L53" s="765"/>
      <c r="M53" s="765"/>
      <c r="N53" s="765"/>
    </row>
    <row r="54" spans="1:14">
      <c r="A54" s="564"/>
      <c r="B54" s="206" t="s">
        <v>110</v>
      </c>
      <c r="C54" s="248"/>
      <c r="D54" s="248"/>
      <c r="E54" s="248"/>
      <c r="F54" s="478"/>
      <c r="G54" s="478"/>
      <c r="H54" s="481"/>
      <c r="I54" s="481"/>
      <c r="J54" s="481"/>
      <c r="K54" s="481"/>
      <c r="L54" s="481"/>
      <c r="M54" s="481"/>
    </row>
    <row r="55" spans="1:14" ht="3" customHeight="1">
      <c r="A55" s="564"/>
      <c r="B55" s="206"/>
      <c r="C55" s="248"/>
      <c r="D55" s="248"/>
      <c r="E55" s="248"/>
      <c r="F55" s="478"/>
      <c r="G55" s="478"/>
      <c r="H55" s="481"/>
      <c r="I55" s="481"/>
      <c r="J55" s="481"/>
      <c r="K55" s="481"/>
      <c r="L55" s="481"/>
      <c r="M55" s="481"/>
    </row>
    <row r="56" spans="1:14" ht="12.75" thickBot="1">
      <c r="A56" s="564"/>
      <c r="B56" s="248" t="s">
        <v>359</v>
      </c>
      <c r="C56" s="234"/>
      <c r="D56" s="234"/>
      <c r="E56" s="234"/>
      <c r="F56" s="478"/>
      <c r="G56" s="478"/>
      <c r="H56" s="480">
        <v>0.53209803373428932</v>
      </c>
      <c r="I56" s="480"/>
      <c r="J56" s="480">
        <v>5.9203758534329127</v>
      </c>
      <c r="K56" s="480">
        <v>0</v>
      </c>
      <c r="L56" s="480">
        <v>0.41687372627180025</v>
      </c>
      <c r="M56" s="480"/>
      <c r="N56" s="480">
        <v>0.64817329384824385</v>
      </c>
    </row>
    <row r="57" spans="1:14" ht="12.75" thickTop="1">
      <c r="A57" s="564"/>
      <c r="B57" s="234"/>
      <c r="C57" s="234"/>
      <c r="D57" s="234"/>
      <c r="E57" s="234"/>
      <c r="F57" s="478"/>
      <c r="G57" s="478"/>
      <c r="H57" s="481"/>
      <c r="I57" s="481"/>
      <c r="J57" s="481"/>
      <c r="K57" s="481"/>
      <c r="L57" s="481"/>
      <c r="M57" s="481"/>
    </row>
  </sheetData>
  <mergeCells count="10">
    <mergeCell ref="B1:N2"/>
    <mergeCell ref="B9:N19"/>
    <mergeCell ref="H41:J41"/>
    <mergeCell ref="L41:N41"/>
    <mergeCell ref="B4:N7"/>
    <mergeCell ref="H44:N44"/>
    <mergeCell ref="H53:N53"/>
    <mergeCell ref="B27:N39"/>
    <mergeCell ref="H49:N49"/>
    <mergeCell ref="H43:N43"/>
  </mergeCells>
  <phoneticPr fontId="59" type="noConversion"/>
  <printOptions horizontalCentered="1"/>
  <pageMargins left="0.75" right="0.5" top="0.5" bottom="0.25" header="0.5" footer="0.5"/>
  <pageSetup paperSize="9" fitToHeight="2" orientation="portrait" r:id="rId1"/>
  <headerFooter alignWithMargins="0">
    <oddFooter>&amp;C10 of 11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J82"/>
  <sheetViews>
    <sheetView view="pageBreakPreview" topLeftCell="D63" zoomScaleSheetLayoutView="100" workbookViewId="0">
      <selection activeCell="K45" sqref="K1:AD1048576"/>
    </sheetView>
  </sheetViews>
  <sheetFormatPr defaultRowHeight="12"/>
  <cols>
    <col min="1" max="1" width="4" style="601" customWidth="1"/>
    <col min="2" max="2" width="3.625" style="211" customWidth="1"/>
    <col min="3" max="3" width="34.5" style="601" customWidth="1"/>
    <col min="4" max="4" width="10.25" style="601" customWidth="1"/>
    <col min="5" max="5" width="0.875" style="601" customWidth="1"/>
    <col min="6" max="6" width="10.25" style="601" customWidth="1"/>
    <col min="7" max="7" width="0.875" style="601" customWidth="1"/>
    <col min="8" max="8" width="10.25" style="601" customWidth="1"/>
    <col min="9" max="9" width="0.875" style="601" customWidth="1"/>
    <col min="10" max="10" width="10.25" style="601" customWidth="1"/>
    <col min="11" max="237" width="9" style="601"/>
    <col min="238" max="238" width="5.125" style="601" customWidth="1"/>
    <col min="239" max="239" width="3.625" style="601" customWidth="1"/>
    <col min="240" max="240" width="42.125" style="601" customWidth="1"/>
    <col min="241" max="241" width="1.25" style="601" customWidth="1"/>
    <col min="242" max="242" width="4.25" style="601" customWidth="1"/>
    <col min="243" max="243" width="1.25" style="601" customWidth="1"/>
    <col min="244" max="244" width="12.25" style="601" customWidth="1"/>
    <col min="245" max="245" width="0.5" style="601" customWidth="1"/>
    <col min="246" max="246" width="11.5" style="601" customWidth="1"/>
    <col min="247" max="493" width="9" style="601"/>
    <col min="494" max="494" width="5.125" style="601" customWidth="1"/>
    <col min="495" max="495" width="3.625" style="601" customWidth="1"/>
    <col min="496" max="496" width="42.125" style="601" customWidth="1"/>
    <col min="497" max="497" width="1.25" style="601" customWidth="1"/>
    <col min="498" max="498" width="4.25" style="601" customWidth="1"/>
    <col min="499" max="499" width="1.25" style="601" customWidth="1"/>
    <col min="500" max="500" width="12.25" style="601" customWidth="1"/>
    <col min="501" max="501" width="0.5" style="601" customWidth="1"/>
    <col min="502" max="502" width="11.5" style="601" customWidth="1"/>
    <col min="503" max="749" width="9" style="601"/>
    <col min="750" max="750" width="5.125" style="601" customWidth="1"/>
    <col min="751" max="751" width="3.625" style="601" customWidth="1"/>
    <col min="752" max="752" width="42.125" style="601" customWidth="1"/>
    <col min="753" max="753" width="1.25" style="601" customWidth="1"/>
    <col min="754" max="754" width="4.25" style="601" customWidth="1"/>
    <col min="755" max="755" width="1.25" style="601" customWidth="1"/>
    <col min="756" max="756" width="12.25" style="601" customWidth="1"/>
    <col min="757" max="757" width="0.5" style="601" customWidth="1"/>
    <col min="758" max="758" width="11.5" style="601" customWidth="1"/>
    <col min="759" max="1005" width="9" style="601"/>
    <col min="1006" max="1006" width="5.125" style="601" customWidth="1"/>
    <col min="1007" max="1007" width="3.625" style="601" customWidth="1"/>
    <col min="1008" max="1008" width="42.125" style="601" customWidth="1"/>
    <col min="1009" max="1009" width="1.25" style="601" customWidth="1"/>
    <col min="1010" max="1010" width="4.25" style="601" customWidth="1"/>
    <col min="1011" max="1011" width="1.25" style="601" customWidth="1"/>
    <col min="1012" max="1012" width="12.25" style="601" customWidth="1"/>
    <col min="1013" max="1013" width="0.5" style="601" customWidth="1"/>
    <col min="1014" max="1014" width="11.5" style="601" customWidth="1"/>
    <col min="1015" max="1261" width="9" style="601"/>
    <col min="1262" max="1262" width="5.125" style="601" customWidth="1"/>
    <col min="1263" max="1263" width="3.625" style="601" customWidth="1"/>
    <col min="1264" max="1264" width="42.125" style="601" customWidth="1"/>
    <col min="1265" max="1265" width="1.25" style="601" customWidth="1"/>
    <col min="1266" max="1266" width="4.25" style="601" customWidth="1"/>
    <col min="1267" max="1267" width="1.25" style="601" customWidth="1"/>
    <col min="1268" max="1268" width="12.25" style="601" customWidth="1"/>
    <col min="1269" max="1269" width="0.5" style="601" customWidth="1"/>
    <col min="1270" max="1270" width="11.5" style="601" customWidth="1"/>
    <col min="1271" max="1517" width="9" style="601"/>
    <col min="1518" max="1518" width="5.125" style="601" customWidth="1"/>
    <col min="1519" max="1519" width="3.625" style="601" customWidth="1"/>
    <col min="1520" max="1520" width="42.125" style="601" customWidth="1"/>
    <col min="1521" max="1521" width="1.25" style="601" customWidth="1"/>
    <col min="1522" max="1522" width="4.25" style="601" customWidth="1"/>
    <col min="1523" max="1523" width="1.25" style="601" customWidth="1"/>
    <col min="1524" max="1524" width="12.25" style="601" customWidth="1"/>
    <col min="1525" max="1525" width="0.5" style="601" customWidth="1"/>
    <col min="1526" max="1526" width="11.5" style="601" customWidth="1"/>
    <col min="1527" max="1773" width="9" style="601"/>
    <col min="1774" max="1774" width="5.125" style="601" customWidth="1"/>
    <col min="1775" max="1775" width="3.625" style="601" customWidth="1"/>
    <col min="1776" max="1776" width="42.125" style="601" customWidth="1"/>
    <col min="1777" max="1777" width="1.25" style="601" customWidth="1"/>
    <col min="1778" max="1778" width="4.25" style="601" customWidth="1"/>
    <col min="1779" max="1779" width="1.25" style="601" customWidth="1"/>
    <col min="1780" max="1780" width="12.25" style="601" customWidth="1"/>
    <col min="1781" max="1781" width="0.5" style="601" customWidth="1"/>
    <col min="1782" max="1782" width="11.5" style="601" customWidth="1"/>
    <col min="1783" max="2029" width="9" style="601"/>
    <col min="2030" max="2030" width="5.125" style="601" customWidth="1"/>
    <col min="2031" max="2031" width="3.625" style="601" customWidth="1"/>
    <col min="2032" max="2032" width="42.125" style="601" customWidth="1"/>
    <col min="2033" max="2033" width="1.25" style="601" customWidth="1"/>
    <col min="2034" max="2034" width="4.25" style="601" customWidth="1"/>
    <col min="2035" max="2035" width="1.25" style="601" customWidth="1"/>
    <col min="2036" max="2036" width="12.25" style="601" customWidth="1"/>
    <col min="2037" max="2037" width="0.5" style="601" customWidth="1"/>
    <col min="2038" max="2038" width="11.5" style="601" customWidth="1"/>
    <col min="2039" max="2285" width="9" style="601"/>
    <col min="2286" max="2286" width="5.125" style="601" customWidth="1"/>
    <col min="2287" max="2287" width="3.625" style="601" customWidth="1"/>
    <col min="2288" max="2288" width="42.125" style="601" customWidth="1"/>
    <col min="2289" max="2289" width="1.25" style="601" customWidth="1"/>
    <col min="2290" max="2290" width="4.25" style="601" customWidth="1"/>
    <col min="2291" max="2291" width="1.25" style="601" customWidth="1"/>
    <col min="2292" max="2292" width="12.25" style="601" customWidth="1"/>
    <col min="2293" max="2293" width="0.5" style="601" customWidth="1"/>
    <col min="2294" max="2294" width="11.5" style="601" customWidth="1"/>
    <col min="2295" max="2541" width="9" style="601"/>
    <col min="2542" max="2542" width="5.125" style="601" customWidth="1"/>
    <col min="2543" max="2543" width="3.625" style="601" customWidth="1"/>
    <col min="2544" max="2544" width="42.125" style="601" customWidth="1"/>
    <col min="2545" max="2545" width="1.25" style="601" customWidth="1"/>
    <col min="2546" max="2546" width="4.25" style="601" customWidth="1"/>
    <col min="2547" max="2547" width="1.25" style="601" customWidth="1"/>
    <col min="2548" max="2548" width="12.25" style="601" customWidth="1"/>
    <col min="2549" max="2549" width="0.5" style="601" customWidth="1"/>
    <col min="2550" max="2550" width="11.5" style="601" customWidth="1"/>
    <col min="2551" max="2797" width="9" style="601"/>
    <col min="2798" max="2798" width="5.125" style="601" customWidth="1"/>
    <col min="2799" max="2799" width="3.625" style="601" customWidth="1"/>
    <col min="2800" max="2800" width="42.125" style="601" customWidth="1"/>
    <col min="2801" max="2801" width="1.25" style="601" customWidth="1"/>
    <col min="2802" max="2802" width="4.25" style="601" customWidth="1"/>
    <col min="2803" max="2803" width="1.25" style="601" customWidth="1"/>
    <col min="2804" max="2804" width="12.25" style="601" customWidth="1"/>
    <col min="2805" max="2805" width="0.5" style="601" customWidth="1"/>
    <col min="2806" max="2806" width="11.5" style="601" customWidth="1"/>
    <col min="2807" max="3053" width="9" style="601"/>
    <col min="3054" max="3054" width="5.125" style="601" customWidth="1"/>
    <col min="3055" max="3055" width="3.625" style="601" customWidth="1"/>
    <col min="3056" max="3056" width="42.125" style="601" customWidth="1"/>
    <col min="3057" max="3057" width="1.25" style="601" customWidth="1"/>
    <col min="3058" max="3058" width="4.25" style="601" customWidth="1"/>
    <col min="3059" max="3059" width="1.25" style="601" customWidth="1"/>
    <col min="3060" max="3060" width="12.25" style="601" customWidth="1"/>
    <col min="3061" max="3061" width="0.5" style="601" customWidth="1"/>
    <col min="3062" max="3062" width="11.5" style="601" customWidth="1"/>
    <col min="3063" max="3309" width="9" style="601"/>
    <col min="3310" max="3310" width="5.125" style="601" customWidth="1"/>
    <col min="3311" max="3311" width="3.625" style="601" customWidth="1"/>
    <col min="3312" max="3312" width="42.125" style="601" customWidth="1"/>
    <col min="3313" max="3313" width="1.25" style="601" customWidth="1"/>
    <col min="3314" max="3314" width="4.25" style="601" customWidth="1"/>
    <col min="3315" max="3315" width="1.25" style="601" customWidth="1"/>
    <col min="3316" max="3316" width="12.25" style="601" customWidth="1"/>
    <col min="3317" max="3317" width="0.5" style="601" customWidth="1"/>
    <col min="3318" max="3318" width="11.5" style="601" customWidth="1"/>
    <col min="3319" max="3565" width="9" style="601"/>
    <col min="3566" max="3566" width="5.125" style="601" customWidth="1"/>
    <col min="3567" max="3567" width="3.625" style="601" customWidth="1"/>
    <col min="3568" max="3568" width="42.125" style="601" customWidth="1"/>
    <col min="3569" max="3569" width="1.25" style="601" customWidth="1"/>
    <col min="3570" max="3570" width="4.25" style="601" customWidth="1"/>
    <col min="3571" max="3571" width="1.25" style="601" customWidth="1"/>
    <col min="3572" max="3572" width="12.25" style="601" customWidth="1"/>
    <col min="3573" max="3573" width="0.5" style="601" customWidth="1"/>
    <col min="3574" max="3574" width="11.5" style="601" customWidth="1"/>
    <col min="3575" max="3821" width="9" style="601"/>
    <col min="3822" max="3822" width="5.125" style="601" customWidth="1"/>
    <col min="3823" max="3823" width="3.625" style="601" customWidth="1"/>
    <col min="3824" max="3824" width="42.125" style="601" customWidth="1"/>
    <col min="3825" max="3825" width="1.25" style="601" customWidth="1"/>
    <col min="3826" max="3826" width="4.25" style="601" customWidth="1"/>
    <col min="3827" max="3827" width="1.25" style="601" customWidth="1"/>
    <col min="3828" max="3828" width="12.25" style="601" customWidth="1"/>
    <col min="3829" max="3829" width="0.5" style="601" customWidth="1"/>
    <col min="3830" max="3830" width="11.5" style="601" customWidth="1"/>
    <col min="3831" max="4077" width="9" style="601"/>
    <col min="4078" max="4078" width="5.125" style="601" customWidth="1"/>
    <col min="4079" max="4079" width="3.625" style="601" customWidth="1"/>
    <col min="4080" max="4080" width="42.125" style="601" customWidth="1"/>
    <col min="4081" max="4081" width="1.25" style="601" customWidth="1"/>
    <col min="4082" max="4082" width="4.25" style="601" customWidth="1"/>
    <col min="4083" max="4083" width="1.25" style="601" customWidth="1"/>
    <col min="4084" max="4084" width="12.25" style="601" customWidth="1"/>
    <col min="4085" max="4085" width="0.5" style="601" customWidth="1"/>
    <col min="4086" max="4086" width="11.5" style="601" customWidth="1"/>
    <col min="4087" max="4333" width="9" style="601"/>
    <col min="4334" max="4334" width="5.125" style="601" customWidth="1"/>
    <col min="4335" max="4335" width="3.625" style="601" customWidth="1"/>
    <col min="4336" max="4336" width="42.125" style="601" customWidth="1"/>
    <col min="4337" max="4337" width="1.25" style="601" customWidth="1"/>
    <col min="4338" max="4338" width="4.25" style="601" customWidth="1"/>
    <col min="4339" max="4339" width="1.25" style="601" customWidth="1"/>
    <col min="4340" max="4340" width="12.25" style="601" customWidth="1"/>
    <col min="4341" max="4341" width="0.5" style="601" customWidth="1"/>
    <col min="4342" max="4342" width="11.5" style="601" customWidth="1"/>
    <col min="4343" max="4589" width="9" style="601"/>
    <col min="4590" max="4590" width="5.125" style="601" customWidth="1"/>
    <col min="4591" max="4591" width="3.625" style="601" customWidth="1"/>
    <col min="4592" max="4592" width="42.125" style="601" customWidth="1"/>
    <col min="4593" max="4593" width="1.25" style="601" customWidth="1"/>
    <col min="4594" max="4594" width="4.25" style="601" customWidth="1"/>
    <col min="4595" max="4595" width="1.25" style="601" customWidth="1"/>
    <col min="4596" max="4596" width="12.25" style="601" customWidth="1"/>
    <col min="4597" max="4597" width="0.5" style="601" customWidth="1"/>
    <col min="4598" max="4598" width="11.5" style="601" customWidth="1"/>
    <col min="4599" max="4845" width="9" style="601"/>
    <col min="4846" max="4846" width="5.125" style="601" customWidth="1"/>
    <col min="4847" max="4847" width="3.625" style="601" customWidth="1"/>
    <col min="4848" max="4848" width="42.125" style="601" customWidth="1"/>
    <col min="4849" max="4849" width="1.25" style="601" customWidth="1"/>
    <col min="4850" max="4850" width="4.25" style="601" customWidth="1"/>
    <col min="4851" max="4851" width="1.25" style="601" customWidth="1"/>
    <col min="4852" max="4852" width="12.25" style="601" customWidth="1"/>
    <col min="4853" max="4853" width="0.5" style="601" customWidth="1"/>
    <col min="4854" max="4854" width="11.5" style="601" customWidth="1"/>
    <col min="4855" max="5101" width="9" style="601"/>
    <col min="5102" max="5102" width="5.125" style="601" customWidth="1"/>
    <col min="5103" max="5103" width="3.625" style="601" customWidth="1"/>
    <col min="5104" max="5104" width="42.125" style="601" customWidth="1"/>
    <col min="5105" max="5105" width="1.25" style="601" customWidth="1"/>
    <col min="5106" max="5106" width="4.25" style="601" customWidth="1"/>
    <col min="5107" max="5107" width="1.25" style="601" customWidth="1"/>
    <col min="5108" max="5108" width="12.25" style="601" customWidth="1"/>
    <col min="5109" max="5109" width="0.5" style="601" customWidth="1"/>
    <col min="5110" max="5110" width="11.5" style="601" customWidth="1"/>
    <col min="5111" max="5357" width="9" style="601"/>
    <col min="5358" max="5358" width="5.125" style="601" customWidth="1"/>
    <col min="5359" max="5359" width="3.625" style="601" customWidth="1"/>
    <col min="5360" max="5360" width="42.125" style="601" customWidth="1"/>
    <col min="5361" max="5361" width="1.25" style="601" customWidth="1"/>
    <col min="5362" max="5362" width="4.25" style="601" customWidth="1"/>
    <col min="5363" max="5363" width="1.25" style="601" customWidth="1"/>
    <col min="5364" max="5364" width="12.25" style="601" customWidth="1"/>
    <col min="5365" max="5365" width="0.5" style="601" customWidth="1"/>
    <col min="5366" max="5366" width="11.5" style="601" customWidth="1"/>
    <col min="5367" max="5613" width="9" style="601"/>
    <col min="5614" max="5614" width="5.125" style="601" customWidth="1"/>
    <col min="5615" max="5615" width="3.625" style="601" customWidth="1"/>
    <col min="5616" max="5616" width="42.125" style="601" customWidth="1"/>
    <col min="5617" max="5617" width="1.25" style="601" customWidth="1"/>
    <col min="5618" max="5618" width="4.25" style="601" customWidth="1"/>
    <col min="5619" max="5619" width="1.25" style="601" customWidth="1"/>
    <col min="5620" max="5620" width="12.25" style="601" customWidth="1"/>
    <col min="5621" max="5621" width="0.5" style="601" customWidth="1"/>
    <col min="5622" max="5622" width="11.5" style="601" customWidth="1"/>
    <col min="5623" max="5869" width="9" style="601"/>
    <col min="5870" max="5870" width="5.125" style="601" customWidth="1"/>
    <col min="5871" max="5871" width="3.625" style="601" customWidth="1"/>
    <col min="5872" max="5872" width="42.125" style="601" customWidth="1"/>
    <col min="5873" max="5873" width="1.25" style="601" customWidth="1"/>
    <col min="5874" max="5874" width="4.25" style="601" customWidth="1"/>
    <col min="5875" max="5875" width="1.25" style="601" customWidth="1"/>
    <col min="5876" max="5876" width="12.25" style="601" customWidth="1"/>
    <col min="5877" max="5877" width="0.5" style="601" customWidth="1"/>
    <col min="5878" max="5878" width="11.5" style="601" customWidth="1"/>
    <col min="5879" max="6125" width="9" style="601"/>
    <col min="6126" max="6126" width="5.125" style="601" customWidth="1"/>
    <col min="6127" max="6127" width="3.625" style="601" customWidth="1"/>
    <col min="6128" max="6128" width="42.125" style="601" customWidth="1"/>
    <col min="6129" max="6129" width="1.25" style="601" customWidth="1"/>
    <col min="6130" max="6130" width="4.25" style="601" customWidth="1"/>
    <col min="6131" max="6131" width="1.25" style="601" customWidth="1"/>
    <col min="6132" max="6132" width="12.25" style="601" customWidth="1"/>
    <col min="6133" max="6133" width="0.5" style="601" customWidth="1"/>
    <col min="6134" max="6134" width="11.5" style="601" customWidth="1"/>
    <col min="6135" max="6381" width="9" style="601"/>
    <col min="6382" max="6382" width="5.125" style="601" customWidth="1"/>
    <col min="6383" max="6383" width="3.625" style="601" customWidth="1"/>
    <col min="6384" max="6384" width="42.125" style="601" customWidth="1"/>
    <col min="6385" max="6385" width="1.25" style="601" customWidth="1"/>
    <col min="6386" max="6386" width="4.25" style="601" customWidth="1"/>
    <col min="6387" max="6387" width="1.25" style="601" customWidth="1"/>
    <col min="6388" max="6388" width="12.25" style="601" customWidth="1"/>
    <col min="6389" max="6389" width="0.5" style="601" customWidth="1"/>
    <col min="6390" max="6390" width="11.5" style="601" customWidth="1"/>
    <col min="6391" max="6637" width="9" style="601"/>
    <col min="6638" max="6638" width="5.125" style="601" customWidth="1"/>
    <col min="6639" max="6639" width="3.625" style="601" customWidth="1"/>
    <col min="6640" max="6640" width="42.125" style="601" customWidth="1"/>
    <col min="6641" max="6641" width="1.25" style="601" customWidth="1"/>
    <col min="6642" max="6642" width="4.25" style="601" customWidth="1"/>
    <col min="6643" max="6643" width="1.25" style="601" customWidth="1"/>
    <col min="6644" max="6644" width="12.25" style="601" customWidth="1"/>
    <col min="6645" max="6645" width="0.5" style="601" customWidth="1"/>
    <col min="6646" max="6646" width="11.5" style="601" customWidth="1"/>
    <col min="6647" max="6893" width="9" style="601"/>
    <col min="6894" max="6894" width="5.125" style="601" customWidth="1"/>
    <col min="6895" max="6895" width="3.625" style="601" customWidth="1"/>
    <col min="6896" max="6896" width="42.125" style="601" customWidth="1"/>
    <col min="6897" max="6897" width="1.25" style="601" customWidth="1"/>
    <col min="6898" max="6898" width="4.25" style="601" customWidth="1"/>
    <col min="6899" max="6899" width="1.25" style="601" customWidth="1"/>
    <col min="6900" max="6900" width="12.25" style="601" customWidth="1"/>
    <col min="6901" max="6901" width="0.5" style="601" customWidth="1"/>
    <col min="6902" max="6902" width="11.5" style="601" customWidth="1"/>
    <col min="6903" max="7149" width="9" style="601"/>
    <col min="7150" max="7150" width="5.125" style="601" customWidth="1"/>
    <col min="7151" max="7151" width="3.625" style="601" customWidth="1"/>
    <col min="7152" max="7152" width="42.125" style="601" customWidth="1"/>
    <col min="7153" max="7153" width="1.25" style="601" customWidth="1"/>
    <col min="7154" max="7154" width="4.25" style="601" customWidth="1"/>
    <col min="7155" max="7155" width="1.25" style="601" customWidth="1"/>
    <col min="7156" max="7156" width="12.25" style="601" customWidth="1"/>
    <col min="7157" max="7157" width="0.5" style="601" customWidth="1"/>
    <col min="7158" max="7158" width="11.5" style="601" customWidth="1"/>
    <col min="7159" max="7405" width="9" style="601"/>
    <col min="7406" max="7406" width="5.125" style="601" customWidth="1"/>
    <col min="7407" max="7407" width="3.625" style="601" customWidth="1"/>
    <col min="7408" max="7408" width="42.125" style="601" customWidth="1"/>
    <col min="7409" max="7409" width="1.25" style="601" customWidth="1"/>
    <col min="7410" max="7410" width="4.25" style="601" customWidth="1"/>
    <col min="7411" max="7411" width="1.25" style="601" customWidth="1"/>
    <col min="7412" max="7412" width="12.25" style="601" customWidth="1"/>
    <col min="7413" max="7413" width="0.5" style="601" customWidth="1"/>
    <col min="7414" max="7414" width="11.5" style="601" customWidth="1"/>
    <col min="7415" max="7661" width="9" style="601"/>
    <col min="7662" max="7662" width="5.125" style="601" customWidth="1"/>
    <col min="7663" max="7663" width="3.625" style="601" customWidth="1"/>
    <col min="7664" max="7664" width="42.125" style="601" customWidth="1"/>
    <col min="7665" max="7665" width="1.25" style="601" customWidth="1"/>
    <col min="7666" max="7666" width="4.25" style="601" customWidth="1"/>
    <col min="7667" max="7667" width="1.25" style="601" customWidth="1"/>
    <col min="7668" max="7668" width="12.25" style="601" customWidth="1"/>
    <col min="7669" max="7669" width="0.5" style="601" customWidth="1"/>
    <col min="7670" max="7670" width="11.5" style="601" customWidth="1"/>
    <col min="7671" max="7917" width="9" style="601"/>
    <col min="7918" max="7918" width="5.125" style="601" customWidth="1"/>
    <col min="7919" max="7919" width="3.625" style="601" customWidth="1"/>
    <col min="7920" max="7920" width="42.125" style="601" customWidth="1"/>
    <col min="7921" max="7921" width="1.25" style="601" customWidth="1"/>
    <col min="7922" max="7922" width="4.25" style="601" customWidth="1"/>
    <col min="7923" max="7923" width="1.25" style="601" customWidth="1"/>
    <col min="7924" max="7924" width="12.25" style="601" customWidth="1"/>
    <col min="7925" max="7925" width="0.5" style="601" customWidth="1"/>
    <col min="7926" max="7926" width="11.5" style="601" customWidth="1"/>
    <col min="7927" max="8173" width="9" style="601"/>
    <col min="8174" max="8174" width="5.125" style="601" customWidth="1"/>
    <col min="8175" max="8175" width="3.625" style="601" customWidth="1"/>
    <col min="8176" max="8176" width="42.125" style="601" customWidth="1"/>
    <col min="8177" max="8177" width="1.25" style="601" customWidth="1"/>
    <col min="8178" max="8178" width="4.25" style="601" customWidth="1"/>
    <col min="8179" max="8179" width="1.25" style="601" customWidth="1"/>
    <col min="8180" max="8180" width="12.25" style="601" customWidth="1"/>
    <col min="8181" max="8181" width="0.5" style="601" customWidth="1"/>
    <col min="8182" max="8182" width="11.5" style="601" customWidth="1"/>
    <col min="8183" max="8429" width="9" style="601"/>
    <col min="8430" max="8430" width="5.125" style="601" customWidth="1"/>
    <col min="8431" max="8431" width="3.625" style="601" customWidth="1"/>
    <col min="8432" max="8432" width="42.125" style="601" customWidth="1"/>
    <col min="8433" max="8433" width="1.25" style="601" customWidth="1"/>
    <col min="8434" max="8434" width="4.25" style="601" customWidth="1"/>
    <col min="8435" max="8435" width="1.25" style="601" customWidth="1"/>
    <col min="8436" max="8436" width="12.25" style="601" customWidth="1"/>
    <col min="8437" max="8437" width="0.5" style="601" customWidth="1"/>
    <col min="8438" max="8438" width="11.5" style="601" customWidth="1"/>
    <col min="8439" max="8685" width="9" style="601"/>
    <col min="8686" max="8686" width="5.125" style="601" customWidth="1"/>
    <col min="8687" max="8687" width="3.625" style="601" customWidth="1"/>
    <col min="8688" max="8688" width="42.125" style="601" customWidth="1"/>
    <col min="8689" max="8689" width="1.25" style="601" customWidth="1"/>
    <col min="8690" max="8690" width="4.25" style="601" customWidth="1"/>
    <col min="8691" max="8691" width="1.25" style="601" customWidth="1"/>
    <col min="8692" max="8692" width="12.25" style="601" customWidth="1"/>
    <col min="8693" max="8693" width="0.5" style="601" customWidth="1"/>
    <col min="8694" max="8694" width="11.5" style="601" customWidth="1"/>
    <col min="8695" max="8941" width="9" style="601"/>
    <col min="8942" max="8942" width="5.125" style="601" customWidth="1"/>
    <col min="8943" max="8943" width="3.625" style="601" customWidth="1"/>
    <col min="8944" max="8944" width="42.125" style="601" customWidth="1"/>
    <col min="8945" max="8945" width="1.25" style="601" customWidth="1"/>
    <col min="8946" max="8946" width="4.25" style="601" customWidth="1"/>
    <col min="8947" max="8947" width="1.25" style="601" customWidth="1"/>
    <col min="8948" max="8948" width="12.25" style="601" customWidth="1"/>
    <col min="8949" max="8949" width="0.5" style="601" customWidth="1"/>
    <col min="8950" max="8950" width="11.5" style="601" customWidth="1"/>
    <col min="8951" max="9197" width="9" style="601"/>
    <col min="9198" max="9198" width="5.125" style="601" customWidth="1"/>
    <col min="9199" max="9199" width="3.625" style="601" customWidth="1"/>
    <col min="9200" max="9200" width="42.125" style="601" customWidth="1"/>
    <col min="9201" max="9201" width="1.25" style="601" customWidth="1"/>
    <col min="9202" max="9202" width="4.25" style="601" customWidth="1"/>
    <col min="9203" max="9203" width="1.25" style="601" customWidth="1"/>
    <col min="9204" max="9204" width="12.25" style="601" customWidth="1"/>
    <col min="9205" max="9205" width="0.5" style="601" customWidth="1"/>
    <col min="9206" max="9206" width="11.5" style="601" customWidth="1"/>
    <col min="9207" max="9453" width="9" style="601"/>
    <col min="9454" max="9454" width="5.125" style="601" customWidth="1"/>
    <col min="9455" max="9455" width="3.625" style="601" customWidth="1"/>
    <col min="9456" max="9456" width="42.125" style="601" customWidth="1"/>
    <col min="9457" max="9457" width="1.25" style="601" customWidth="1"/>
    <col min="9458" max="9458" width="4.25" style="601" customWidth="1"/>
    <col min="9459" max="9459" width="1.25" style="601" customWidth="1"/>
    <col min="9460" max="9460" width="12.25" style="601" customWidth="1"/>
    <col min="9461" max="9461" width="0.5" style="601" customWidth="1"/>
    <col min="9462" max="9462" width="11.5" style="601" customWidth="1"/>
    <col min="9463" max="9709" width="9" style="601"/>
    <col min="9710" max="9710" width="5.125" style="601" customWidth="1"/>
    <col min="9711" max="9711" width="3.625" style="601" customWidth="1"/>
    <col min="9712" max="9712" width="42.125" style="601" customWidth="1"/>
    <col min="9713" max="9713" width="1.25" style="601" customWidth="1"/>
    <col min="9714" max="9714" width="4.25" style="601" customWidth="1"/>
    <col min="9715" max="9715" width="1.25" style="601" customWidth="1"/>
    <col min="9716" max="9716" width="12.25" style="601" customWidth="1"/>
    <col min="9717" max="9717" width="0.5" style="601" customWidth="1"/>
    <col min="9718" max="9718" width="11.5" style="601" customWidth="1"/>
    <col min="9719" max="9965" width="9" style="601"/>
    <col min="9966" max="9966" width="5.125" style="601" customWidth="1"/>
    <col min="9967" max="9967" width="3.625" style="601" customWidth="1"/>
    <col min="9968" max="9968" width="42.125" style="601" customWidth="1"/>
    <col min="9969" max="9969" width="1.25" style="601" customWidth="1"/>
    <col min="9970" max="9970" width="4.25" style="601" customWidth="1"/>
    <col min="9971" max="9971" width="1.25" style="601" customWidth="1"/>
    <col min="9972" max="9972" width="12.25" style="601" customWidth="1"/>
    <col min="9973" max="9973" width="0.5" style="601" customWidth="1"/>
    <col min="9974" max="9974" width="11.5" style="601" customWidth="1"/>
    <col min="9975" max="10221" width="9" style="601"/>
    <col min="10222" max="10222" width="5.125" style="601" customWidth="1"/>
    <col min="10223" max="10223" width="3.625" style="601" customWidth="1"/>
    <col min="10224" max="10224" width="42.125" style="601" customWidth="1"/>
    <col min="10225" max="10225" width="1.25" style="601" customWidth="1"/>
    <col min="10226" max="10226" width="4.25" style="601" customWidth="1"/>
    <col min="10227" max="10227" width="1.25" style="601" customWidth="1"/>
    <col min="10228" max="10228" width="12.25" style="601" customWidth="1"/>
    <col min="10229" max="10229" width="0.5" style="601" customWidth="1"/>
    <col min="10230" max="10230" width="11.5" style="601" customWidth="1"/>
    <col min="10231" max="10477" width="9" style="601"/>
    <col min="10478" max="10478" width="5.125" style="601" customWidth="1"/>
    <col min="10479" max="10479" width="3.625" style="601" customWidth="1"/>
    <col min="10480" max="10480" width="42.125" style="601" customWidth="1"/>
    <col min="10481" max="10481" width="1.25" style="601" customWidth="1"/>
    <col min="10482" max="10482" width="4.25" style="601" customWidth="1"/>
    <col min="10483" max="10483" width="1.25" style="601" customWidth="1"/>
    <col min="10484" max="10484" width="12.25" style="601" customWidth="1"/>
    <col min="10485" max="10485" width="0.5" style="601" customWidth="1"/>
    <col min="10486" max="10486" width="11.5" style="601" customWidth="1"/>
    <col min="10487" max="10733" width="9" style="601"/>
    <col min="10734" max="10734" width="5.125" style="601" customWidth="1"/>
    <col min="10735" max="10735" width="3.625" style="601" customWidth="1"/>
    <col min="10736" max="10736" width="42.125" style="601" customWidth="1"/>
    <col min="10737" max="10737" width="1.25" style="601" customWidth="1"/>
    <col min="10738" max="10738" width="4.25" style="601" customWidth="1"/>
    <col min="10739" max="10739" width="1.25" style="601" customWidth="1"/>
    <col min="10740" max="10740" width="12.25" style="601" customWidth="1"/>
    <col min="10741" max="10741" width="0.5" style="601" customWidth="1"/>
    <col min="10742" max="10742" width="11.5" style="601" customWidth="1"/>
    <col min="10743" max="10989" width="9" style="601"/>
    <col min="10990" max="10990" width="5.125" style="601" customWidth="1"/>
    <col min="10991" max="10991" width="3.625" style="601" customWidth="1"/>
    <col min="10992" max="10992" width="42.125" style="601" customWidth="1"/>
    <col min="10993" max="10993" width="1.25" style="601" customWidth="1"/>
    <col min="10994" max="10994" width="4.25" style="601" customWidth="1"/>
    <col min="10995" max="10995" width="1.25" style="601" customWidth="1"/>
    <col min="10996" max="10996" width="12.25" style="601" customWidth="1"/>
    <col min="10997" max="10997" width="0.5" style="601" customWidth="1"/>
    <col min="10998" max="10998" width="11.5" style="601" customWidth="1"/>
    <col min="10999" max="11245" width="9" style="601"/>
    <col min="11246" max="11246" width="5.125" style="601" customWidth="1"/>
    <col min="11247" max="11247" width="3.625" style="601" customWidth="1"/>
    <col min="11248" max="11248" width="42.125" style="601" customWidth="1"/>
    <col min="11249" max="11249" width="1.25" style="601" customWidth="1"/>
    <col min="11250" max="11250" width="4.25" style="601" customWidth="1"/>
    <col min="11251" max="11251" width="1.25" style="601" customWidth="1"/>
    <col min="11252" max="11252" width="12.25" style="601" customWidth="1"/>
    <col min="11253" max="11253" width="0.5" style="601" customWidth="1"/>
    <col min="11254" max="11254" width="11.5" style="601" customWidth="1"/>
    <col min="11255" max="11501" width="9" style="601"/>
    <col min="11502" max="11502" width="5.125" style="601" customWidth="1"/>
    <col min="11503" max="11503" width="3.625" style="601" customWidth="1"/>
    <col min="11504" max="11504" width="42.125" style="601" customWidth="1"/>
    <col min="11505" max="11505" width="1.25" style="601" customWidth="1"/>
    <col min="11506" max="11506" width="4.25" style="601" customWidth="1"/>
    <col min="11507" max="11507" width="1.25" style="601" customWidth="1"/>
    <col min="11508" max="11508" width="12.25" style="601" customWidth="1"/>
    <col min="11509" max="11509" width="0.5" style="601" customWidth="1"/>
    <col min="11510" max="11510" width="11.5" style="601" customWidth="1"/>
    <col min="11511" max="11757" width="9" style="601"/>
    <col min="11758" max="11758" width="5.125" style="601" customWidth="1"/>
    <col min="11759" max="11759" width="3.625" style="601" customWidth="1"/>
    <col min="11760" max="11760" width="42.125" style="601" customWidth="1"/>
    <col min="11761" max="11761" width="1.25" style="601" customWidth="1"/>
    <col min="11762" max="11762" width="4.25" style="601" customWidth="1"/>
    <col min="11763" max="11763" width="1.25" style="601" customWidth="1"/>
    <col min="11764" max="11764" width="12.25" style="601" customWidth="1"/>
    <col min="11765" max="11765" width="0.5" style="601" customWidth="1"/>
    <col min="11766" max="11766" width="11.5" style="601" customWidth="1"/>
    <col min="11767" max="12013" width="9" style="601"/>
    <col min="12014" max="12014" width="5.125" style="601" customWidth="1"/>
    <col min="12015" max="12015" width="3.625" style="601" customWidth="1"/>
    <col min="12016" max="12016" width="42.125" style="601" customWidth="1"/>
    <col min="12017" max="12017" width="1.25" style="601" customWidth="1"/>
    <col min="12018" max="12018" width="4.25" style="601" customWidth="1"/>
    <col min="12019" max="12019" width="1.25" style="601" customWidth="1"/>
    <col min="12020" max="12020" width="12.25" style="601" customWidth="1"/>
    <col min="12021" max="12021" width="0.5" style="601" customWidth="1"/>
    <col min="12022" max="12022" width="11.5" style="601" customWidth="1"/>
    <col min="12023" max="12269" width="9" style="601"/>
    <col min="12270" max="12270" width="5.125" style="601" customWidth="1"/>
    <col min="12271" max="12271" width="3.625" style="601" customWidth="1"/>
    <col min="12272" max="12272" width="42.125" style="601" customWidth="1"/>
    <col min="12273" max="12273" width="1.25" style="601" customWidth="1"/>
    <col min="12274" max="12274" width="4.25" style="601" customWidth="1"/>
    <col min="12275" max="12275" width="1.25" style="601" customWidth="1"/>
    <col min="12276" max="12276" width="12.25" style="601" customWidth="1"/>
    <col min="12277" max="12277" width="0.5" style="601" customWidth="1"/>
    <col min="12278" max="12278" width="11.5" style="601" customWidth="1"/>
    <col min="12279" max="12525" width="9" style="601"/>
    <col min="12526" max="12526" width="5.125" style="601" customWidth="1"/>
    <col min="12527" max="12527" width="3.625" style="601" customWidth="1"/>
    <col min="12528" max="12528" width="42.125" style="601" customWidth="1"/>
    <col min="12529" max="12529" width="1.25" style="601" customWidth="1"/>
    <col min="12530" max="12530" width="4.25" style="601" customWidth="1"/>
    <col min="12531" max="12531" width="1.25" style="601" customWidth="1"/>
    <col min="12532" max="12532" width="12.25" style="601" customWidth="1"/>
    <col min="12533" max="12533" width="0.5" style="601" customWidth="1"/>
    <col min="12534" max="12534" width="11.5" style="601" customWidth="1"/>
    <col min="12535" max="12781" width="9" style="601"/>
    <col min="12782" max="12782" width="5.125" style="601" customWidth="1"/>
    <col min="12783" max="12783" width="3.625" style="601" customWidth="1"/>
    <col min="12784" max="12784" width="42.125" style="601" customWidth="1"/>
    <col min="12785" max="12785" width="1.25" style="601" customWidth="1"/>
    <col min="12786" max="12786" width="4.25" style="601" customWidth="1"/>
    <col min="12787" max="12787" width="1.25" style="601" customWidth="1"/>
    <col min="12788" max="12788" width="12.25" style="601" customWidth="1"/>
    <col min="12789" max="12789" width="0.5" style="601" customWidth="1"/>
    <col min="12790" max="12790" width="11.5" style="601" customWidth="1"/>
    <col min="12791" max="13037" width="9" style="601"/>
    <col min="13038" max="13038" width="5.125" style="601" customWidth="1"/>
    <col min="13039" max="13039" width="3.625" style="601" customWidth="1"/>
    <col min="13040" max="13040" width="42.125" style="601" customWidth="1"/>
    <col min="13041" max="13041" width="1.25" style="601" customWidth="1"/>
    <col min="13042" max="13042" width="4.25" style="601" customWidth="1"/>
    <col min="13043" max="13043" width="1.25" style="601" customWidth="1"/>
    <col min="13044" max="13044" width="12.25" style="601" customWidth="1"/>
    <col min="13045" max="13045" width="0.5" style="601" customWidth="1"/>
    <col min="13046" max="13046" width="11.5" style="601" customWidth="1"/>
    <col min="13047" max="13293" width="9" style="601"/>
    <col min="13294" max="13294" width="5.125" style="601" customWidth="1"/>
    <col min="13295" max="13295" width="3.625" style="601" customWidth="1"/>
    <col min="13296" max="13296" width="42.125" style="601" customWidth="1"/>
    <col min="13297" max="13297" width="1.25" style="601" customWidth="1"/>
    <col min="13298" max="13298" width="4.25" style="601" customWidth="1"/>
    <col min="13299" max="13299" width="1.25" style="601" customWidth="1"/>
    <col min="13300" max="13300" width="12.25" style="601" customWidth="1"/>
    <col min="13301" max="13301" width="0.5" style="601" customWidth="1"/>
    <col min="13302" max="13302" width="11.5" style="601" customWidth="1"/>
    <col min="13303" max="13549" width="9" style="601"/>
    <col min="13550" max="13550" width="5.125" style="601" customWidth="1"/>
    <col min="13551" max="13551" width="3.625" style="601" customWidth="1"/>
    <col min="13552" max="13552" width="42.125" style="601" customWidth="1"/>
    <col min="13553" max="13553" width="1.25" style="601" customWidth="1"/>
    <col min="13554" max="13554" width="4.25" style="601" customWidth="1"/>
    <col min="13555" max="13555" width="1.25" style="601" customWidth="1"/>
    <col min="13556" max="13556" width="12.25" style="601" customWidth="1"/>
    <col min="13557" max="13557" width="0.5" style="601" customWidth="1"/>
    <col min="13558" max="13558" width="11.5" style="601" customWidth="1"/>
    <col min="13559" max="13805" width="9" style="601"/>
    <col min="13806" max="13806" width="5.125" style="601" customWidth="1"/>
    <col min="13807" max="13807" width="3.625" style="601" customWidth="1"/>
    <col min="13808" max="13808" width="42.125" style="601" customWidth="1"/>
    <col min="13809" max="13809" width="1.25" style="601" customWidth="1"/>
    <col min="13810" max="13810" width="4.25" style="601" customWidth="1"/>
    <col min="13811" max="13811" width="1.25" style="601" customWidth="1"/>
    <col min="13812" max="13812" width="12.25" style="601" customWidth="1"/>
    <col min="13813" max="13813" width="0.5" style="601" customWidth="1"/>
    <col min="13814" max="13814" width="11.5" style="601" customWidth="1"/>
    <col min="13815" max="14061" width="9" style="601"/>
    <col min="14062" max="14062" width="5.125" style="601" customWidth="1"/>
    <col min="14063" max="14063" width="3.625" style="601" customWidth="1"/>
    <col min="14064" max="14064" width="42.125" style="601" customWidth="1"/>
    <col min="14065" max="14065" width="1.25" style="601" customWidth="1"/>
    <col min="14066" max="14066" width="4.25" style="601" customWidth="1"/>
    <col min="14067" max="14067" width="1.25" style="601" customWidth="1"/>
    <col min="14068" max="14068" width="12.25" style="601" customWidth="1"/>
    <col min="14069" max="14069" width="0.5" style="601" customWidth="1"/>
    <col min="14070" max="14070" width="11.5" style="601" customWidth="1"/>
    <col min="14071" max="14317" width="9" style="601"/>
    <col min="14318" max="14318" width="5.125" style="601" customWidth="1"/>
    <col min="14319" max="14319" width="3.625" style="601" customWidth="1"/>
    <col min="14320" max="14320" width="42.125" style="601" customWidth="1"/>
    <col min="14321" max="14321" width="1.25" style="601" customWidth="1"/>
    <col min="14322" max="14322" width="4.25" style="601" customWidth="1"/>
    <col min="14323" max="14323" width="1.25" style="601" customWidth="1"/>
    <col min="14324" max="14324" width="12.25" style="601" customWidth="1"/>
    <col min="14325" max="14325" width="0.5" style="601" customWidth="1"/>
    <col min="14326" max="14326" width="11.5" style="601" customWidth="1"/>
    <col min="14327" max="14573" width="9" style="601"/>
    <col min="14574" max="14574" width="5.125" style="601" customWidth="1"/>
    <col min="14575" max="14575" width="3.625" style="601" customWidth="1"/>
    <col min="14576" max="14576" width="42.125" style="601" customWidth="1"/>
    <col min="14577" max="14577" width="1.25" style="601" customWidth="1"/>
    <col min="14578" max="14578" width="4.25" style="601" customWidth="1"/>
    <col min="14579" max="14579" width="1.25" style="601" customWidth="1"/>
    <col min="14580" max="14580" width="12.25" style="601" customWidth="1"/>
    <col min="14581" max="14581" width="0.5" style="601" customWidth="1"/>
    <col min="14582" max="14582" width="11.5" style="601" customWidth="1"/>
    <col min="14583" max="14829" width="9" style="601"/>
    <col min="14830" max="14830" width="5.125" style="601" customWidth="1"/>
    <col min="14831" max="14831" width="3.625" style="601" customWidth="1"/>
    <col min="14832" max="14832" width="42.125" style="601" customWidth="1"/>
    <col min="14833" max="14833" width="1.25" style="601" customWidth="1"/>
    <col min="14834" max="14834" width="4.25" style="601" customWidth="1"/>
    <col min="14835" max="14835" width="1.25" style="601" customWidth="1"/>
    <col min="14836" max="14836" width="12.25" style="601" customWidth="1"/>
    <col min="14837" max="14837" width="0.5" style="601" customWidth="1"/>
    <col min="14838" max="14838" width="11.5" style="601" customWidth="1"/>
    <col min="14839" max="15085" width="9" style="601"/>
    <col min="15086" max="15086" width="5.125" style="601" customWidth="1"/>
    <col min="15087" max="15087" width="3.625" style="601" customWidth="1"/>
    <col min="15088" max="15088" width="42.125" style="601" customWidth="1"/>
    <col min="15089" max="15089" width="1.25" style="601" customWidth="1"/>
    <col min="15090" max="15090" width="4.25" style="601" customWidth="1"/>
    <col min="15091" max="15091" width="1.25" style="601" customWidth="1"/>
    <col min="15092" max="15092" width="12.25" style="601" customWidth="1"/>
    <col min="15093" max="15093" width="0.5" style="601" customWidth="1"/>
    <col min="15094" max="15094" width="11.5" style="601" customWidth="1"/>
    <col min="15095" max="15341" width="9" style="601"/>
    <col min="15342" max="15342" width="5.125" style="601" customWidth="1"/>
    <col min="15343" max="15343" width="3.625" style="601" customWidth="1"/>
    <col min="15344" max="15344" width="42.125" style="601" customWidth="1"/>
    <col min="15345" max="15345" width="1.25" style="601" customWidth="1"/>
    <col min="15346" max="15346" width="4.25" style="601" customWidth="1"/>
    <col min="15347" max="15347" width="1.25" style="601" customWidth="1"/>
    <col min="15348" max="15348" width="12.25" style="601" customWidth="1"/>
    <col min="15349" max="15349" width="0.5" style="601" customWidth="1"/>
    <col min="15350" max="15350" width="11.5" style="601" customWidth="1"/>
    <col min="15351" max="15597" width="9" style="601"/>
    <col min="15598" max="15598" width="5.125" style="601" customWidth="1"/>
    <col min="15599" max="15599" width="3.625" style="601" customWidth="1"/>
    <col min="15600" max="15600" width="42.125" style="601" customWidth="1"/>
    <col min="15601" max="15601" width="1.25" style="601" customWidth="1"/>
    <col min="15602" max="15602" width="4.25" style="601" customWidth="1"/>
    <col min="15603" max="15603" width="1.25" style="601" customWidth="1"/>
    <col min="15604" max="15604" width="12.25" style="601" customWidth="1"/>
    <col min="15605" max="15605" width="0.5" style="601" customWidth="1"/>
    <col min="15606" max="15606" width="11.5" style="601" customWidth="1"/>
    <col min="15607" max="15853" width="9" style="601"/>
    <col min="15854" max="15854" width="5.125" style="601" customWidth="1"/>
    <col min="15855" max="15855" width="3.625" style="601" customWidth="1"/>
    <col min="15856" max="15856" width="42.125" style="601" customWidth="1"/>
    <col min="15857" max="15857" width="1.25" style="601" customWidth="1"/>
    <col min="15858" max="15858" width="4.25" style="601" customWidth="1"/>
    <col min="15859" max="15859" width="1.25" style="601" customWidth="1"/>
    <col min="15860" max="15860" width="12.25" style="601" customWidth="1"/>
    <col min="15861" max="15861" width="0.5" style="601" customWidth="1"/>
    <col min="15862" max="15862" width="11.5" style="601" customWidth="1"/>
    <col min="15863" max="16109" width="9" style="601"/>
    <col min="16110" max="16110" width="5.125" style="601" customWidth="1"/>
    <col min="16111" max="16111" width="3.625" style="601" customWidth="1"/>
    <col min="16112" max="16112" width="42.125" style="601" customWidth="1"/>
    <col min="16113" max="16113" width="1.25" style="601" customWidth="1"/>
    <col min="16114" max="16114" width="4.25" style="601" customWidth="1"/>
    <col min="16115" max="16115" width="1.25" style="601" customWidth="1"/>
    <col min="16116" max="16116" width="12.25" style="601" customWidth="1"/>
    <col min="16117" max="16117" width="0.5" style="601" customWidth="1"/>
    <col min="16118" max="16118" width="11.5" style="601" customWidth="1"/>
    <col min="16119" max="16384" width="9" style="601"/>
  </cols>
  <sheetData>
    <row r="1" spans="1:10" ht="6" customHeight="1">
      <c r="B1" s="248"/>
      <c r="C1" s="248"/>
      <c r="D1" s="481"/>
      <c r="E1" s="478"/>
      <c r="F1" s="481"/>
      <c r="G1" s="249"/>
      <c r="H1" s="481"/>
      <c r="I1" s="478"/>
      <c r="J1" s="481"/>
    </row>
    <row r="2" spans="1:10">
      <c r="A2" s="208">
        <v>14</v>
      </c>
      <c r="B2" s="186" t="s">
        <v>100</v>
      </c>
      <c r="C2" s="190"/>
      <c r="D2" s="204"/>
      <c r="E2" s="204"/>
      <c r="F2" s="204"/>
      <c r="G2" s="204"/>
      <c r="H2" s="190"/>
      <c r="I2" s="190"/>
      <c r="J2" s="190"/>
    </row>
    <row r="3" spans="1:10" ht="1.5" customHeight="1">
      <c r="A3" s="208"/>
      <c r="B3" s="186"/>
      <c r="C3" s="190"/>
      <c r="D3" s="204"/>
      <c r="E3" s="204"/>
      <c r="F3" s="204"/>
      <c r="G3" s="204"/>
      <c r="H3" s="190"/>
      <c r="I3" s="190"/>
      <c r="J3" s="190"/>
    </row>
    <row r="4" spans="1:10" ht="12" customHeight="1">
      <c r="A4" s="365">
        <v>14.1</v>
      </c>
      <c r="B4" s="767" t="s">
        <v>428</v>
      </c>
      <c r="C4" s="767"/>
      <c r="D4" s="767"/>
      <c r="E4" s="767"/>
      <c r="F4" s="767"/>
      <c r="G4" s="767"/>
      <c r="H4" s="767"/>
      <c r="I4" s="767"/>
      <c r="J4" s="767"/>
    </row>
    <row r="5" spans="1:10">
      <c r="A5" s="208"/>
      <c r="B5" s="767"/>
      <c r="C5" s="767"/>
      <c r="D5" s="767"/>
      <c r="E5" s="767"/>
      <c r="F5" s="767"/>
      <c r="G5" s="767"/>
      <c r="H5" s="767"/>
      <c r="I5" s="767"/>
      <c r="J5" s="767"/>
    </row>
    <row r="6" spans="1:10" ht="3.75" customHeight="1">
      <c r="A6" s="208"/>
      <c r="B6" s="767"/>
      <c r="C6" s="767"/>
      <c r="D6" s="767"/>
      <c r="E6" s="767"/>
      <c r="F6" s="767"/>
      <c r="G6" s="767"/>
      <c r="H6" s="767"/>
      <c r="I6" s="767"/>
      <c r="J6" s="767"/>
    </row>
    <row r="7" spans="1:10" ht="3.75" customHeight="1">
      <c r="A7" s="208"/>
      <c r="B7" s="767"/>
      <c r="C7" s="767"/>
      <c r="D7" s="767"/>
      <c r="E7" s="767"/>
      <c r="F7" s="767"/>
      <c r="G7" s="767"/>
      <c r="H7" s="767"/>
      <c r="I7" s="767"/>
      <c r="J7" s="767"/>
    </row>
    <row r="8" spans="1:10" ht="3.75" customHeight="1">
      <c r="A8" s="208"/>
      <c r="B8" s="761"/>
      <c r="C8" s="761"/>
      <c r="D8" s="761"/>
      <c r="E8" s="761"/>
      <c r="F8" s="761"/>
      <c r="G8" s="761"/>
      <c r="H8" s="761"/>
      <c r="I8" s="761"/>
      <c r="J8" s="761"/>
    </row>
    <row r="9" spans="1:10" ht="3.75" customHeight="1">
      <c r="A9" s="208"/>
      <c r="B9" s="761"/>
      <c r="C9" s="761"/>
      <c r="D9" s="761"/>
      <c r="E9" s="761"/>
      <c r="F9" s="761"/>
      <c r="G9" s="761"/>
      <c r="H9" s="761"/>
      <c r="I9" s="761"/>
      <c r="J9" s="761"/>
    </row>
    <row r="10" spans="1:10" ht="3.75" customHeight="1">
      <c r="A10" s="208"/>
      <c r="B10" s="761"/>
      <c r="C10" s="761"/>
      <c r="D10" s="761"/>
      <c r="E10" s="761"/>
      <c r="F10" s="761"/>
      <c r="G10" s="761"/>
      <c r="H10" s="761"/>
      <c r="I10" s="761"/>
      <c r="J10" s="761"/>
    </row>
    <row r="11" spans="1:10" ht="3.75" customHeight="1">
      <c r="A11" s="208"/>
      <c r="B11" s="761"/>
      <c r="C11" s="761"/>
      <c r="D11" s="761"/>
      <c r="E11" s="761"/>
      <c r="F11" s="761"/>
      <c r="G11" s="761"/>
      <c r="H11" s="761"/>
      <c r="I11" s="761"/>
      <c r="J11" s="761"/>
    </row>
    <row r="12" spans="1:10" ht="3.75" customHeight="1">
      <c r="A12" s="208"/>
      <c r="B12" s="761"/>
      <c r="C12" s="761"/>
      <c r="D12" s="761"/>
      <c r="E12" s="761"/>
      <c r="F12" s="761"/>
      <c r="G12" s="761"/>
      <c r="H12" s="761"/>
      <c r="I12" s="761"/>
      <c r="J12" s="761"/>
    </row>
    <row r="13" spans="1:10" ht="11.25" customHeight="1">
      <c r="A13" s="208"/>
      <c r="B13" s="761"/>
      <c r="C13" s="761"/>
      <c r="D13" s="761"/>
      <c r="E13" s="761"/>
      <c r="F13" s="761"/>
      <c r="G13" s="761"/>
      <c r="H13" s="761"/>
      <c r="I13" s="761"/>
      <c r="J13" s="761"/>
    </row>
    <row r="14" spans="1:10" ht="3.75" customHeight="1">
      <c r="A14" s="208"/>
      <c r="B14" s="687"/>
      <c r="C14" s="687"/>
      <c r="D14" s="687"/>
      <c r="E14" s="687"/>
      <c r="F14" s="687"/>
      <c r="G14" s="687"/>
      <c r="H14" s="687"/>
      <c r="I14" s="688"/>
      <c r="J14" s="688"/>
    </row>
    <row r="15" spans="1:10">
      <c r="A15" s="365">
        <v>14.2</v>
      </c>
      <c r="B15" s="755" t="s">
        <v>289</v>
      </c>
      <c r="C15" s="755"/>
      <c r="D15" s="755"/>
      <c r="E15" s="755"/>
      <c r="F15" s="755"/>
      <c r="G15" s="755"/>
      <c r="H15" s="755"/>
      <c r="I15" s="768"/>
      <c r="J15" s="768"/>
    </row>
    <row r="16" spans="1:10">
      <c r="A16" s="208"/>
      <c r="B16" s="755"/>
      <c r="C16" s="755"/>
      <c r="D16" s="755"/>
      <c r="E16" s="755"/>
      <c r="F16" s="755"/>
      <c r="G16" s="755"/>
      <c r="H16" s="755"/>
      <c r="I16" s="768"/>
      <c r="J16" s="768"/>
    </row>
    <row r="17" spans="1:10" ht="4.5" customHeight="1">
      <c r="A17" s="208"/>
      <c r="B17" s="687"/>
      <c r="C17" s="687"/>
      <c r="D17" s="687"/>
      <c r="E17" s="687"/>
      <c r="F17" s="687"/>
      <c r="G17" s="687"/>
      <c r="H17" s="687"/>
      <c r="I17" s="688"/>
      <c r="J17" s="688"/>
    </row>
    <row r="18" spans="1:10" s="201" customFormat="1">
      <c r="A18" s="365">
        <v>14.299999999999999</v>
      </c>
      <c r="B18" s="755" t="s">
        <v>469</v>
      </c>
      <c r="C18" s="755"/>
      <c r="D18" s="755"/>
      <c r="E18" s="755"/>
      <c r="F18" s="755"/>
      <c r="G18" s="755"/>
      <c r="H18" s="755"/>
      <c r="I18" s="768"/>
      <c r="J18" s="768"/>
    </row>
    <row r="19" spans="1:10" s="201" customFormat="1">
      <c r="A19" s="208"/>
      <c r="B19" s="755"/>
      <c r="C19" s="755"/>
      <c r="D19" s="755"/>
      <c r="E19" s="755"/>
      <c r="F19" s="755"/>
      <c r="G19" s="755"/>
      <c r="H19" s="755"/>
      <c r="I19" s="768"/>
      <c r="J19" s="768"/>
    </row>
    <row r="20" spans="1:10" s="201" customFormat="1" ht="3.75" customHeight="1">
      <c r="A20" s="208"/>
      <c r="B20" s="186"/>
      <c r="C20" s="190"/>
      <c r="D20" s="204"/>
      <c r="E20" s="204"/>
      <c r="F20" s="204"/>
      <c r="G20" s="204"/>
      <c r="H20" s="190"/>
      <c r="I20" s="190"/>
      <c r="J20" s="190"/>
    </row>
    <row r="21" spans="1:10" s="201" customFormat="1" ht="4.5" customHeight="1">
      <c r="A21" s="365"/>
      <c r="B21" s="188"/>
      <c r="C21" s="190"/>
      <c r="D21" s="204"/>
      <c r="E21" s="204"/>
      <c r="F21" s="204"/>
      <c r="G21" s="204"/>
      <c r="H21" s="190"/>
      <c r="I21" s="190"/>
      <c r="J21" s="190"/>
    </row>
    <row r="22" spans="1:10" s="201" customFormat="1">
      <c r="A22" s="365">
        <v>14.399999999999999</v>
      </c>
      <c r="B22" s="601" t="s">
        <v>292</v>
      </c>
      <c r="C22" s="190"/>
      <c r="D22" s="204"/>
      <c r="E22" s="204"/>
      <c r="F22" s="204"/>
      <c r="G22" s="204"/>
      <c r="H22" s="190"/>
      <c r="I22" s="190"/>
      <c r="J22" s="190"/>
    </row>
    <row r="23" spans="1:10" s="201" customFormat="1">
      <c r="B23" s="601"/>
      <c r="C23" s="601"/>
      <c r="D23" s="773" t="s">
        <v>470</v>
      </c>
      <c r="E23" s="773"/>
      <c r="F23" s="773"/>
      <c r="G23" s="629"/>
      <c r="H23" s="773" t="s">
        <v>471</v>
      </c>
      <c r="I23" s="773"/>
      <c r="J23" s="773"/>
    </row>
    <row r="24" spans="1:10" s="201" customFormat="1">
      <c r="B24" s="601"/>
      <c r="C24" s="601"/>
      <c r="D24" s="595" t="s">
        <v>454</v>
      </c>
      <c r="E24" s="720"/>
      <c r="F24" s="595" t="s">
        <v>382</v>
      </c>
      <c r="G24" s="188"/>
      <c r="H24" s="595" t="s">
        <v>454</v>
      </c>
      <c r="I24" s="720"/>
      <c r="J24" s="595" t="s">
        <v>382</v>
      </c>
    </row>
    <row r="25" spans="1:10" s="201" customFormat="1">
      <c r="B25" s="601"/>
      <c r="C25" s="601"/>
      <c r="D25" s="747" t="s">
        <v>424</v>
      </c>
      <c r="E25" s="747"/>
      <c r="F25" s="747"/>
      <c r="G25" s="747"/>
      <c r="H25" s="747"/>
      <c r="I25" s="747"/>
      <c r="J25" s="747"/>
    </row>
    <row r="26" spans="1:10" s="201" customFormat="1">
      <c r="A26" s="207"/>
      <c r="B26" s="211"/>
      <c r="C26" s="601"/>
      <c r="D26" s="771" t="s">
        <v>425</v>
      </c>
      <c r="E26" s="772"/>
      <c r="F26" s="772"/>
      <c r="G26" s="772"/>
      <c r="H26" s="772"/>
      <c r="I26" s="772"/>
      <c r="J26" s="772"/>
    </row>
    <row r="27" spans="1:10">
      <c r="A27" s="270"/>
      <c r="B27" s="33" t="s">
        <v>103</v>
      </c>
    </row>
    <row r="28" spans="1:10">
      <c r="A28" s="270"/>
      <c r="B28" s="33"/>
    </row>
    <row r="29" spans="1:10" hidden="1">
      <c r="A29" s="270"/>
      <c r="B29" s="601" t="s">
        <v>348</v>
      </c>
    </row>
    <row r="30" spans="1:10" hidden="1">
      <c r="A30" s="270"/>
      <c r="B30" s="721" t="s">
        <v>365</v>
      </c>
      <c r="D30" s="722">
        <v>0</v>
      </c>
      <c r="E30" s="567"/>
      <c r="F30" s="722">
        <v>0</v>
      </c>
      <c r="H30" s="722">
        <v>0</v>
      </c>
      <c r="I30" s="567"/>
      <c r="J30" s="722">
        <v>0</v>
      </c>
    </row>
    <row r="31" spans="1:10" hidden="1">
      <c r="A31" s="270"/>
      <c r="B31" s="721"/>
      <c r="D31" s="722"/>
      <c r="E31" s="722"/>
      <c r="F31" s="722"/>
      <c r="G31" s="723"/>
      <c r="H31" s="722"/>
      <c r="I31" s="722"/>
      <c r="J31" s="722"/>
    </row>
    <row r="32" spans="1:10" hidden="1">
      <c r="A32" s="270"/>
      <c r="B32" s="601" t="s">
        <v>374</v>
      </c>
      <c r="D32" s="722" t="e">
        <v>#REF!</v>
      </c>
      <c r="E32" s="722"/>
      <c r="F32" s="722">
        <v>0</v>
      </c>
      <c r="G32" s="723"/>
      <c r="H32" s="722">
        <v>0</v>
      </c>
      <c r="I32" s="722"/>
      <c r="J32" s="722">
        <v>0</v>
      </c>
    </row>
    <row r="33" spans="1:10" hidden="1">
      <c r="A33" s="270"/>
      <c r="B33" s="601"/>
      <c r="D33" s="722"/>
      <c r="E33" s="722"/>
      <c r="F33" s="722"/>
      <c r="G33" s="723"/>
      <c r="H33" s="722"/>
      <c r="I33" s="722"/>
      <c r="J33" s="722"/>
    </row>
    <row r="34" spans="1:10" hidden="1">
      <c r="A34" s="270"/>
      <c r="B34" s="601" t="s">
        <v>364</v>
      </c>
      <c r="D34" s="722">
        <v>0</v>
      </c>
      <c r="E34" s="722"/>
      <c r="F34" s="722">
        <v>2840615</v>
      </c>
      <c r="G34" s="723" t="e">
        <v>#REF!</v>
      </c>
      <c r="H34" s="722">
        <v>-2226687</v>
      </c>
      <c r="I34" s="722"/>
      <c r="J34" s="722">
        <v>3784330</v>
      </c>
    </row>
    <row r="35" spans="1:10" hidden="1">
      <c r="A35" s="270"/>
      <c r="B35" s="601"/>
      <c r="D35" s="722"/>
      <c r="E35" s="722"/>
      <c r="F35" s="722"/>
      <c r="G35" s="723"/>
      <c r="H35" s="722"/>
      <c r="I35" s="722"/>
      <c r="J35" s="722"/>
    </row>
    <row r="36" spans="1:10">
      <c r="A36" s="270"/>
      <c r="B36" s="601" t="s">
        <v>290</v>
      </c>
      <c r="D36" s="722">
        <v>31652</v>
      </c>
      <c r="E36" s="722"/>
      <c r="F36" s="722">
        <v>63135</v>
      </c>
      <c r="G36" s="723"/>
      <c r="H36" s="722">
        <v>8994</v>
      </c>
      <c r="I36" s="722"/>
      <c r="J36" s="722">
        <v>16494</v>
      </c>
    </row>
    <row r="37" spans="1:10">
      <c r="A37" s="270"/>
      <c r="B37" s="601" t="s">
        <v>329</v>
      </c>
      <c r="D37" s="567">
        <v>5140</v>
      </c>
      <c r="F37" s="567">
        <v>10985</v>
      </c>
      <c r="H37" s="567">
        <v>1460</v>
      </c>
      <c r="I37" s="567"/>
      <c r="J37" s="567">
        <v>2869</v>
      </c>
    </row>
    <row r="38" spans="1:10">
      <c r="A38" s="270"/>
      <c r="B38" s="601" t="s">
        <v>373</v>
      </c>
      <c r="D38" s="567">
        <v>5062</v>
      </c>
      <c r="F38" s="567">
        <v>10102</v>
      </c>
      <c r="H38" s="567">
        <v>1437</v>
      </c>
      <c r="I38" s="567"/>
      <c r="J38" s="567">
        <v>2639</v>
      </c>
    </row>
    <row r="39" spans="1:10">
      <c r="A39" s="270"/>
      <c r="B39" s="601" t="s">
        <v>446</v>
      </c>
      <c r="I39" s="567"/>
    </row>
    <row r="40" spans="1:10">
      <c r="A40" s="270"/>
      <c r="B40" s="601" t="s">
        <v>447</v>
      </c>
      <c r="D40" s="567">
        <v>654</v>
      </c>
      <c r="E40" s="567"/>
      <c r="F40" s="567">
        <v>0</v>
      </c>
      <c r="G40" s="567"/>
      <c r="H40" s="567">
        <v>486</v>
      </c>
      <c r="I40" s="567"/>
      <c r="J40" s="567">
        <v>0</v>
      </c>
    </row>
    <row r="41" spans="1:10">
      <c r="A41" s="270"/>
      <c r="B41" s="601"/>
      <c r="I41" s="567"/>
    </row>
    <row r="42" spans="1:10">
      <c r="A42" s="270"/>
      <c r="B42" s="33" t="s">
        <v>104</v>
      </c>
      <c r="I42" s="567"/>
    </row>
    <row r="43" spans="1:10">
      <c r="A43" s="270"/>
      <c r="B43" s="601" t="s">
        <v>487</v>
      </c>
      <c r="D43" s="722">
        <v>704</v>
      </c>
      <c r="E43" s="567"/>
      <c r="F43" s="722">
        <v>1173</v>
      </c>
      <c r="H43" s="722">
        <v>210</v>
      </c>
      <c r="I43" s="567"/>
      <c r="J43" s="722">
        <v>323</v>
      </c>
    </row>
    <row r="44" spans="1:10">
      <c r="A44" s="270"/>
      <c r="B44" s="601" t="s">
        <v>475</v>
      </c>
      <c r="D44" s="722">
        <v>98</v>
      </c>
      <c r="E44" s="722"/>
      <c r="F44" s="722">
        <v>0</v>
      </c>
      <c r="G44" s="723"/>
      <c r="H44" s="722">
        <v>29</v>
      </c>
      <c r="I44" s="722"/>
      <c r="J44" s="722">
        <v>0</v>
      </c>
    </row>
    <row r="45" spans="1:10">
      <c r="A45" s="270"/>
      <c r="B45" s="601" t="s">
        <v>105</v>
      </c>
      <c r="D45" s="722">
        <v>14</v>
      </c>
      <c r="E45" s="722"/>
      <c r="F45" s="722">
        <v>103</v>
      </c>
      <c r="G45" s="723"/>
      <c r="H45" s="722">
        <v>3</v>
      </c>
      <c r="I45" s="722"/>
      <c r="J45" s="722">
        <v>6</v>
      </c>
    </row>
    <row r="46" spans="1:10">
      <c r="A46" s="270"/>
      <c r="B46" s="601"/>
      <c r="H46" s="567"/>
      <c r="I46" s="567"/>
      <c r="J46" s="567"/>
    </row>
    <row r="47" spans="1:10" ht="24">
      <c r="A47" s="270"/>
      <c r="B47" s="601"/>
      <c r="H47" s="361" t="s">
        <v>438</v>
      </c>
      <c r="I47" s="590"/>
      <c r="J47" s="361" t="s">
        <v>381</v>
      </c>
    </row>
    <row r="48" spans="1:10" s="242" customFormat="1">
      <c r="G48" s="362"/>
      <c r="H48" s="591" t="s">
        <v>248</v>
      </c>
      <c r="I48" s="590"/>
      <c r="J48" s="591" t="s">
        <v>249</v>
      </c>
    </row>
    <row r="49" spans="1:10">
      <c r="A49" s="365">
        <v>14.499999999999998</v>
      </c>
      <c r="B49" s="33" t="s">
        <v>353</v>
      </c>
      <c r="H49" s="770" t="s">
        <v>271</v>
      </c>
      <c r="I49" s="770"/>
      <c r="J49" s="770"/>
    </row>
    <row r="50" spans="1:10">
      <c r="B50" s="601"/>
    </row>
    <row r="51" spans="1:10">
      <c r="B51" s="33" t="s">
        <v>103</v>
      </c>
    </row>
    <row r="52" spans="1:10">
      <c r="B52" s="601" t="s">
        <v>378</v>
      </c>
      <c r="H52" s="13">
        <v>157440.47813999999</v>
      </c>
      <c r="I52" s="13"/>
      <c r="J52" s="13">
        <v>256917</v>
      </c>
    </row>
    <row r="53" spans="1:10">
      <c r="B53" s="565" t="s">
        <v>426</v>
      </c>
      <c r="H53" s="13"/>
      <c r="I53" s="13"/>
      <c r="J53" s="13"/>
    </row>
    <row r="54" spans="1:10">
      <c r="B54" s="601" t="s">
        <v>106</v>
      </c>
      <c r="H54" s="13">
        <v>3156</v>
      </c>
      <c r="I54" s="13"/>
      <c r="J54" s="13">
        <v>5059</v>
      </c>
    </row>
    <row r="55" spans="1:10">
      <c r="B55" s="601" t="s">
        <v>427</v>
      </c>
      <c r="H55" s="13">
        <v>513</v>
      </c>
      <c r="I55" s="13"/>
      <c r="J55" s="13">
        <v>880</v>
      </c>
    </row>
    <row r="56" spans="1:10">
      <c r="B56" s="601" t="s">
        <v>446</v>
      </c>
      <c r="H56" s="13"/>
      <c r="I56" s="13"/>
      <c r="J56" s="13"/>
    </row>
    <row r="57" spans="1:10">
      <c r="B57" s="601" t="s">
        <v>447</v>
      </c>
      <c r="H57" s="13">
        <v>158</v>
      </c>
      <c r="I57" s="13"/>
      <c r="J57" s="13">
        <v>0</v>
      </c>
    </row>
    <row r="58" spans="1:10">
      <c r="B58" s="601"/>
      <c r="H58" s="13"/>
      <c r="I58" s="13"/>
      <c r="J58" s="13"/>
    </row>
    <row r="59" spans="1:10">
      <c r="B59" s="33" t="s">
        <v>104</v>
      </c>
      <c r="H59" s="13"/>
      <c r="I59" s="13"/>
      <c r="J59" s="13"/>
    </row>
    <row r="60" spans="1:10">
      <c r="B60" s="601" t="s">
        <v>107</v>
      </c>
      <c r="H60" s="13">
        <v>82</v>
      </c>
      <c r="I60" s="13"/>
      <c r="J60" s="13">
        <v>97</v>
      </c>
    </row>
    <row r="61" spans="1:10">
      <c r="B61" s="601" t="s">
        <v>320</v>
      </c>
      <c r="H61" s="13">
        <v>0</v>
      </c>
      <c r="I61" s="13"/>
      <c r="J61" s="13">
        <v>2</v>
      </c>
    </row>
    <row r="62" spans="1:10">
      <c r="B62" s="601"/>
      <c r="J62" s="13"/>
    </row>
    <row r="63" spans="1:10">
      <c r="B63" s="601"/>
    </row>
    <row r="64" spans="1:10">
      <c r="B64" s="601"/>
    </row>
    <row r="65" spans="1:10">
      <c r="A65" s="215">
        <v>15</v>
      </c>
      <c r="B65" s="251" t="s">
        <v>111</v>
      </c>
      <c r="C65" s="251"/>
      <c r="D65" s="251"/>
      <c r="E65" s="251"/>
      <c r="F65" s="251"/>
      <c r="G65" s="189"/>
      <c r="H65" s="189"/>
      <c r="I65" s="189"/>
      <c r="J65" s="189"/>
    </row>
    <row r="66" spans="1:10" ht="3" customHeight="1">
      <c r="A66" s="252"/>
      <c r="B66" s="190"/>
      <c r="C66" s="190"/>
      <c r="D66" s="190"/>
      <c r="E66" s="190"/>
      <c r="F66" s="190"/>
      <c r="G66" s="189"/>
      <c r="H66" s="190"/>
      <c r="I66" s="190"/>
      <c r="J66" s="190"/>
    </row>
    <row r="67" spans="1:10">
      <c r="A67" s="214"/>
      <c r="B67" s="769" t="s">
        <v>429</v>
      </c>
      <c r="C67" s="769"/>
      <c r="D67" s="769"/>
      <c r="E67" s="769"/>
      <c r="F67" s="769"/>
      <c r="G67" s="769"/>
      <c r="H67" s="769"/>
      <c r="I67" s="769"/>
      <c r="J67" s="769"/>
    </row>
    <row r="68" spans="1:10">
      <c r="A68" s="214"/>
      <c r="B68" s="769"/>
      <c r="C68" s="769"/>
      <c r="D68" s="769"/>
      <c r="E68" s="769"/>
      <c r="F68" s="769"/>
      <c r="G68" s="769"/>
      <c r="H68" s="769"/>
      <c r="I68" s="769"/>
      <c r="J68" s="769"/>
    </row>
    <row r="69" spans="1:10">
      <c r="A69" s="214"/>
      <c r="B69" s="689"/>
      <c r="C69" s="689"/>
      <c r="D69" s="689"/>
      <c r="E69" s="689"/>
      <c r="F69" s="689"/>
      <c r="G69" s="689"/>
      <c r="H69" s="689"/>
      <c r="I69" s="689"/>
      <c r="J69" s="689"/>
    </row>
    <row r="70" spans="1:10">
      <c r="A70" s="215">
        <v>16</v>
      </c>
      <c r="B70" s="186" t="s">
        <v>112</v>
      </c>
      <c r="C70" s="186"/>
      <c r="D70" s="186"/>
      <c r="E70" s="186"/>
      <c r="F70" s="186"/>
      <c r="G70" s="190"/>
      <c r="H70" s="190"/>
      <c r="I70" s="190"/>
      <c r="J70" s="190"/>
    </row>
    <row r="71" spans="1:10" ht="4.5" customHeight="1">
      <c r="A71" s="253"/>
      <c r="B71" s="190"/>
      <c r="C71" s="190"/>
      <c r="D71" s="190"/>
      <c r="E71" s="190"/>
      <c r="F71" s="190"/>
      <c r="G71" s="190"/>
      <c r="H71" s="190"/>
      <c r="I71" s="190"/>
      <c r="J71" s="190"/>
    </row>
    <row r="72" spans="1:10">
      <c r="A72" s="233"/>
      <c r="B72" s="190" t="s">
        <v>113</v>
      </c>
      <c r="C72" s="190"/>
      <c r="D72" s="190"/>
      <c r="E72" s="190"/>
      <c r="F72" s="190"/>
      <c r="G72" s="190"/>
      <c r="H72" s="190"/>
      <c r="I72" s="190"/>
      <c r="J72" s="190"/>
    </row>
    <row r="73" spans="1:10">
      <c r="A73" s="233"/>
      <c r="B73" s="601"/>
    </row>
    <row r="74" spans="1:10">
      <c r="A74" s="253"/>
      <c r="B74" s="601"/>
    </row>
    <row r="75" spans="1:10">
      <c r="A75" s="253"/>
      <c r="B75" s="601"/>
    </row>
    <row r="76" spans="1:10" s="201" customFormat="1">
      <c r="A76" s="33" t="s">
        <v>131</v>
      </c>
      <c r="C76" s="200"/>
      <c r="D76" s="200"/>
      <c r="E76" s="200"/>
      <c r="F76" s="200"/>
      <c r="G76" s="193"/>
      <c r="I76" s="13"/>
      <c r="J76" s="13"/>
    </row>
    <row r="77" spans="1:10" s="201" customFormat="1">
      <c r="A77" s="33" t="s">
        <v>132</v>
      </c>
      <c r="C77" s="200"/>
      <c r="D77" s="200"/>
      <c r="E77" s="200"/>
      <c r="F77" s="200"/>
      <c r="G77" s="193"/>
      <c r="I77" s="13"/>
      <c r="J77" s="13"/>
    </row>
    <row r="78" spans="1:10">
      <c r="A78" s="213"/>
      <c r="B78" s="601"/>
    </row>
    <row r="79" spans="1:10">
      <c r="A79" s="213"/>
      <c r="B79" s="601"/>
    </row>
    <row r="80" spans="1:10">
      <c r="A80" s="213"/>
      <c r="B80" s="601"/>
      <c r="C80" s="601" t="s">
        <v>268</v>
      </c>
    </row>
    <row r="81" spans="1:2">
      <c r="A81" s="201"/>
      <c r="B81" s="601"/>
    </row>
    <row r="82" spans="1:2">
      <c r="A82" s="33" t="s">
        <v>133</v>
      </c>
      <c r="B82" s="601"/>
    </row>
  </sheetData>
  <mergeCells count="9">
    <mergeCell ref="B4:J13"/>
    <mergeCell ref="B15:J16"/>
    <mergeCell ref="B67:J68"/>
    <mergeCell ref="H49:J49"/>
    <mergeCell ref="B18:J19"/>
    <mergeCell ref="D26:J26"/>
    <mergeCell ref="D23:F23"/>
    <mergeCell ref="H23:J23"/>
    <mergeCell ref="D25:J25"/>
  </mergeCells>
  <printOptions horizontalCentered="1"/>
  <pageMargins left="0.75" right="0.5" top="0.5" bottom="0.25" header="0.3" footer="0.3"/>
  <pageSetup paperSize="9" scale="97" orientation="portrait" r:id="rId1"/>
  <headerFooter>
    <oddFooter>&amp;C11 of 11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4"/>
    <pageSetUpPr fitToPage="1"/>
  </sheetPr>
  <dimension ref="A1:ID64"/>
  <sheetViews>
    <sheetView view="pageBreakPreview" topLeftCell="A31" zoomScaleSheetLayoutView="100" workbookViewId="0">
      <selection activeCell="G7" sqref="G7"/>
    </sheetView>
  </sheetViews>
  <sheetFormatPr defaultRowHeight="12"/>
  <cols>
    <col min="1" max="1" width="5.125" style="36" customWidth="1"/>
    <col min="2" max="2" width="3.625" style="36" customWidth="1"/>
    <col min="3" max="3" width="30.125" style="36" customWidth="1"/>
    <col min="4" max="4" width="2.625" style="278" customWidth="1"/>
    <col min="5" max="6" width="5.625" style="36" customWidth="1"/>
    <col min="7" max="7" width="11.75" style="36" customWidth="1"/>
    <col min="8" max="8" width="0.375" style="36" customWidth="1"/>
    <col min="9" max="9" width="10.875" style="36" customWidth="1"/>
    <col min="10" max="10" width="0.25" style="36" customWidth="1"/>
    <col min="11" max="11" width="9.625" style="36" bestFit="1" customWidth="1"/>
    <col min="12" max="12" width="0.375" style="36" customWidth="1"/>
    <col min="13" max="13" width="9" style="55"/>
    <col min="14" max="14" width="9" style="36"/>
    <col min="15" max="15" width="2.125" style="36" customWidth="1"/>
    <col min="16" max="16384" width="9" style="36"/>
  </cols>
  <sheetData>
    <row r="1" spans="1:16">
      <c r="A1" s="34" t="s">
        <v>114</v>
      </c>
      <c r="B1" s="34"/>
      <c r="C1" s="34"/>
      <c r="D1" s="277"/>
      <c r="E1" s="34"/>
      <c r="F1" s="34"/>
      <c r="G1" s="35"/>
      <c r="H1" s="35"/>
    </row>
    <row r="2" spans="1:16">
      <c r="A2" s="94" t="s">
        <v>265</v>
      </c>
      <c r="B2" s="34"/>
      <c r="C2" s="34"/>
      <c r="D2" s="277"/>
      <c r="E2" s="34"/>
      <c r="F2" s="34"/>
      <c r="G2" s="38"/>
      <c r="H2" s="35"/>
    </row>
    <row r="3" spans="1:16">
      <c r="A3" s="94" t="s">
        <v>326</v>
      </c>
      <c r="B3" s="34"/>
      <c r="C3" s="34"/>
      <c r="D3" s="277"/>
      <c r="E3" s="34"/>
      <c r="F3" s="34"/>
      <c r="G3" s="38"/>
      <c r="H3" s="35"/>
    </row>
    <row r="4" spans="1:16">
      <c r="A4" s="375" t="s">
        <v>316</v>
      </c>
      <c r="B4" s="34"/>
      <c r="C4" s="34"/>
      <c r="D4" s="277"/>
      <c r="E4" s="34"/>
      <c r="F4" s="34"/>
      <c r="G4" s="38"/>
      <c r="H4" s="35"/>
    </row>
    <row r="5" spans="1:16">
      <c r="B5" s="34"/>
      <c r="C5" s="34"/>
      <c r="D5" s="277"/>
      <c r="E5" s="34"/>
      <c r="F5" s="34"/>
      <c r="G5" s="35"/>
      <c r="H5" s="35"/>
    </row>
    <row r="6" spans="1:16" ht="45">
      <c r="A6" s="34"/>
      <c r="B6" s="34"/>
      <c r="C6" s="34"/>
      <c r="D6" s="277"/>
      <c r="F6" s="445" t="s">
        <v>115</v>
      </c>
      <c r="G6" s="569" t="s">
        <v>366</v>
      </c>
      <c r="H6" s="448"/>
      <c r="I6" s="569" t="s">
        <v>354</v>
      </c>
      <c r="J6" s="449"/>
      <c r="K6" s="444" t="s">
        <v>334</v>
      </c>
      <c r="L6" s="444"/>
    </row>
    <row r="7" spans="1:16">
      <c r="A7" s="34"/>
      <c r="B7" s="34"/>
      <c r="C7" s="34"/>
      <c r="D7" s="277"/>
      <c r="F7" s="445"/>
      <c r="G7" s="469" t="s">
        <v>269</v>
      </c>
      <c r="H7" s="448"/>
      <c r="I7" s="469" t="s">
        <v>270</v>
      </c>
      <c r="J7" s="449"/>
      <c r="K7" s="469" t="s">
        <v>317</v>
      </c>
      <c r="L7" s="461"/>
    </row>
    <row r="8" spans="1:16" ht="12" customHeight="1">
      <c r="A8" s="34"/>
      <c r="B8" s="34"/>
      <c r="C8" s="34"/>
      <c r="D8" s="277"/>
      <c r="F8" s="285"/>
      <c r="G8" s="774" t="s">
        <v>263</v>
      </c>
      <c r="H8" s="774"/>
      <c r="I8" s="774"/>
      <c r="J8" s="774"/>
      <c r="K8" s="774"/>
      <c r="L8" s="774"/>
    </row>
    <row r="9" spans="1:16">
      <c r="D9" s="279"/>
    </row>
    <row r="10" spans="1:16">
      <c r="A10" s="45" t="s">
        <v>139</v>
      </c>
      <c r="G10" s="46"/>
      <c r="H10" s="46"/>
      <c r="I10" s="34"/>
    </row>
    <row r="11" spans="1:16">
      <c r="A11" s="45"/>
      <c r="G11" s="46"/>
      <c r="H11" s="46"/>
      <c r="L11" s="55"/>
      <c r="N11" s="55"/>
      <c r="O11" s="55"/>
      <c r="P11" s="55"/>
    </row>
    <row r="12" spans="1:16">
      <c r="A12" s="36" t="s">
        <v>140</v>
      </c>
      <c r="D12" s="47"/>
      <c r="G12" s="259">
        <f>'P&amp;L'!E10</f>
        <v>102770</v>
      </c>
      <c r="H12" s="47"/>
      <c r="I12" s="259">
        <v>249968</v>
      </c>
      <c r="K12" s="259">
        <f>G12-I12</f>
        <v>-147198</v>
      </c>
      <c r="L12" s="457"/>
      <c r="N12" s="47"/>
      <c r="O12" s="55"/>
      <c r="P12" s="47"/>
    </row>
    <row r="13" spans="1:16">
      <c r="A13" s="36" t="s">
        <v>162</v>
      </c>
      <c r="D13" s="47"/>
      <c r="G13" s="260">
        <f>'P&amp;L'!E11</f>
        <v>17504</v>
      </c>
      <c r="H13" s="47"/>
      <c r="I13" s="260">
        <v>2641509</v>
      </c>
      <c r="K13" s="260">
        <f>G13-I13</f>
        <v>-2624005</v>
      </c>
      <c r="L13" s="457"/>
      <c r="N13" s="47"/>
      <c r="O13" s="55"/>
      <c r="P13" s="47"/>
    </row>
    <row r="14" spans="1:16">
      <c r="A14" s="36" t="s">
        <v>250</v>
      </c>
      <c r="D14" s="47"/>
      <c r="G14" s="260">
        <f>'P&amp;L'!E12</f>
        <v>0</v>
      </c>
      <c r="H14" s="47"/>
      <c r="I14" s="260">
        <v>49790</v>
      </c>
      <c r="K14" s="260">
        <f>G14-I14</f>
        <v>-49790</v>
      </c>
      <c r="L14" s="457"/>
      <c r="N14" s="47"/>
      <c r="O14" s="55"/>
      <c r="P14" s="47"/>
    </row>
    <row r="15" spans="1:16">
      <c r="A15" s="36" t="s">
        <v>141</v>
      </c>
      <c r="D15" s="49"/>
      <c r="E15" s="48"/>
      <c r="F15" s="48"/>
      <c r="G15" s="257">
        <f>'P&amp;L'!E13</f>
        <v>5581</v>
      </c>
      <c r="H15" s="49"/>
      <c r="I15" s="257">
        <v>65959</v>
      </c>
      <c r="K15" s="289">
        <f>G15-I15</f>
        <v>-60378</v>
      </c>
      <c r="L15" s="458"/>
      <c r="N15" s="49"/>
      <c r="O15" s="55"/>
      <c r="P15" s="49"/>
    </row>
    <row r="16" spans="1:16" ht="8.1" customHeight="1">
      <c r="D16" s="49"/>
      <c r="E16" s="48"/>
      <c r="F16" s="48"/>
      <c r="G16" s="49"/>
      <c r="H16" s="49"/>
      <c r="I16" s="49"/>
      <c r="K16" s="49"/>
      <c r="L16" s="49"/>
      <c r="N16" s="49"/>
      <c r="O16" s="55"/>
      <c r="P16" s="49"/>
    </row>
    <row r="17" spans="1:16">
      <c r="A17" s="34" t="s">
        <v>142</v>
      </c>
      <c r="D17" s="49"/>
      <c r="E17" s="48"/>
      <c r="F17" s="48"/>
      <c r="G17" s="49">
        <f>SUM(G12:G15)</f>
        <v>125855</v>
      </c>
      <c r="H17" s="49"/>
      <c r="I17" s="49">
        <f>SUM(I12:I15)</f>
        <v>3007226</v>
      </c>
      <c r="K17" s="49">
        <f>SUM(K12:K15)</f>
        <v>-2881371</v>
      </c>
      <c r="L17" s="49"/>
      <c r="N17" s="49"/>
      <c r="O17" s="55"/>
      <c r="P17" s="49"/>
    </row>
    <row r="18" spans="1:16">
      <c r="D18" s="49"/>
      <c r="E18" s="48"/>
      <c r="F18" s="48"/>
      <c r="G18" s="49"/>
      <c r="H18" s="49"/>
      <c r="L18" s="55"/>
      <c r="N18" s="55"/>
      <c r="O18" s="55"/>
      <c r="P18" s="55"/>
    </row>
    <row r="19" spans="1:16">
      <c r="A19" s="45" t="s">
        <v>143</v>
      </c>
      <c r="D19" s="49"/>
      <c r="E19" s="48"/>
      <c r="F19" s="48"/>
      <c r="G19" s="49"/>
      <c r="H19" s="49"/>
      <c r="L19" s="55"/>
      <c r="N19" s="55"/>
      <c r="O19" s="55"/>
      <c r="P19" s="55"/>
    </row>
    <row r="20" spans="1:16">
      <c r="A20" s="51">
        <f>'P&amp;L'!A17</f>
        <v>0</v>
      </c>
      <c r="D20" s="49"/>
      <c r="E20" s="48"/>
      <c r="F20" s="48"/>
      <c r="G20" s="255">
        <f>'P&amp;L'!E17</f>
        <v>0</v>
      </c>
      <c r="H20" s="49"/>
      <c r="I20" s="255">
        <v>0</v>
      </c>
      <c r="K20" s="259">
        <f>G20-I20</f>
        <v>0</v>
      </c>
      <c r="L20" s="55"/>
      <c r="N20" s="55"/>
      <c r="O20" s="55"/>
      <c r="P20" s="55"/>
    </row>
    <row r="21" spans="1:16">
      <c r="A21" s="51" t="s">
        <v>144</v>
      </c>
      <c r="D21" s="49"/>
      <c r="E21" s="48"/>
      <c r="F21" s="48"/>
      <c r="G21" s="256">
        <f>'P&amp;L'!E18</f>
        <v>31652</v>
      </c>
      <c r="H21" s="49"/>
      <c r="I21" s="256">
        <v>177560</v>
      </c>
      <c r="K21" s="260">
        <f>G21-I21</f>
        <v>-145908</v>
      </c>
      <c r="L21" s="49"/>
      <c r="N21" s="49"/>
      <c r="O21" s="55"/>
      <c r="P21" s="47"/>
    </row>
    <row r="22" spans="1:16">
      <c r="A22" s="54" t="s">
        <v>330</v>
      </c>
      <c r="D22" s="49"/>
      <c r="E22" s="48"/>
      <c r="F22" s="48"/>
      <c r="G22" s="256">
        <f>'P&amp;L'!E19</f>
        <v>5140</v>
      </c>
      <c r="H22" s="49"/>
      <c r="I22" s="256">
        <v>33424</v>
      </c>
      <c r="K22" s="260">
        <f>G22-I22</f>
        <v>-28284</v>
      </c>
      <c r="L22" s="49"/>
      <c r="N22" s="49"/>
      <c r="O22" s="55"/>
      <c r="P22" s="47"/>
    </row>
    <row r="23" spans="1:16">
      <c r="A23" s="54"/>
      <c r="D23" s="49"/>
      <c r="E23" s="48"/>
      <c r="F23" s="48"/>
      <c r="G23" s="256">
        <f>'P&amp;L'!E20</f>
        <v>5062</v>
      </c>
      <c r="H23" s="49"/>
      <c r="I23" s="256">
        <v>31340</v>
      </c>
      <c r="K23" s="260">
        <f t="shared" ref="K23:K32" si="0">G23-I23</f>
        <v>-26278</v>
      </c>
      <c r="L23" s="49"/>
      <c r="N23" s="49"/>
      <c r="O23" s="55"/>
      <c r="P23" s="47"/>
    </row>
    <row r="24" spans="1:16">
      <c r="A24" s="51" t="s">
        <v>145</v>
      </c>
      <c r="D24" s="49"/>
      <c r="E24" s="48"/>
      <c r="F24" s="48"/>
      <c r="G24" s="256">
        <f>'P&amp;L'!E21</f>
        <v>704</v>
      </c>
      <c r="H24" s="49"/>
      <c r="I24" s="256">
        <v>2813</v>
      </c>
      <c r="K24" s="260">
        <f t="shared" si="0"/>
        <v>-2109</v>
      </c>
      <c r="L24" s="49"/>
      <c r="N24" s="49"/>
      <c r="O24" s="55"/>
      <c r="P24" s="47"/>
    </row>
    <row r="25" spans="1:16">
      <c r="A25" s="36" t="s">
        <v>146</v>
      </c>
      <c r="D25" s="49"/>
      <c r="E25" s="48"/>
      <c r="F25" s="48"/>
      <c r="G25" s="256">
        <f>'P&amp;L'!E23</f>
        <v>1498</v>
      </c>
      <c r="H25" s="49"/>
      <c r="I25" s="256">
        <v>8429</v>
      </c>
      <c r="K25" s="260">
        <f t="shared" si="0"/>
        <v>-6931</v>
      </c>
      <c r="L25" s="49"/>
      <c r="N25" s="49"/>
      <c r="O25" s="55"/>
      <c r="P25" s="47"/>
    </row>
    <row r="26" spans="1:16">
      <c r="A26" s="36" t="s">
        <v>147</v>
      </c>
      <c r="D26" s="49"/>
      <c r="E26" s="48"/>
      <c r="F26" s="48"/>
      <c r="G26" s="256">
        <f>'P&amp;L'!E26</f>
        <v>14</v>
      </c>
      <c r="H26" s="49"/>
      <c r="I26" s="256">
        <v>182</v>
      </c>
      <c r="K26" s="260">
        <f t="shared" si="0"/>
        <v>-168</v>
      </c>
      <c r="L26" s="49"/>
      <c r="N26" s="49"/>
      <c r="O26" s="55"/>
      <c r="P26" s="47"/>
    </row>
    <row r="27" spans="1:16">
      <c r="A27" s="292" t="s">
        <v>148</v>
      </c>
      <c r="D27" s="49"/>
      <c r="E27" s="48"/>
      <c r="F27" s="48"/>
      <c r="G27" s="256">
        <f>'P&amp;L'!E27</f>
        <v>209</v>
      </c>
      <c r="H27" s="49"/>
      <c r="I27" s="256">
        <v>247</v>
      </c>
      <c r="K27" s="260">
        <f t="shared" si="0"/>
        <v>-38</v>
      </c>
      <c r="L27" s="49"/>
      <c r="N27" s="49"/>
      <c r="O27" s="55"/>
      <c r="P27" s="47"/>
    </row>
    <row r="28" spans="1:16">
      <c r="A28" s="292" t="s">
        <v>164</v>
      </c>
      <c r="D28" s="49"/>
      <c r="E28" s="48"/>
      <c r="F28" s="48"/>
      <c r="G28" s="256" t="e">
        <f>'P&amp;L'!#REF!</f>
        <v>#REF!</v>
      </c>
      <c r="H28" s="49"/>
      <c r="I28" s="256">
        <v>100</v>
      </c>
      <c r="K28" s="260" t="e">
        <f t="shared" si="0"/>
        <v>#REF!</v>
      </c>
      <c r="L28" s="49"/>
      <c r="N28" s="49"/>
      <c r="O28" s="55"/>
      <c r="P28" s="47"/>
    </row>
    <row r="29" spans="1:16">
      <c r="A29" s="292" t="s">
        <v>149</v>
      </c>
      <c r="D29" s="49"/>
      <c r="E29" s="48"/>
      <c r="F29" s="48"/>
      <c r="G29" s="256">
        <f>'P&amp;L'!E28</f>
        <v>550</v>
      </c>
      <c r="H29" s="49"/>
      <c r="I29" s="256">
        <v>224</v>
      </c>
      <c r="K29" s="260">
        <f t="shared" si="0"/>
        <v>326</v>
      </c>
      <c r="L29" s="49"/>
      <c r="N29" s="49"/>
      <c r="O29" s="55"/>
      <c r="P29" s="47"/>
    </row>
    <row r="30" spans="1:16">
      <c r="A30" s="306" t="s">
        <v>274</v>
      </c>
      <c r="D30" s="49"/>
      <c r="E30" s="48"/>
      <c r="F30" s="268"/>
      <c r="G30" s="256">
        <f>'P&amp;L'!E29</f>
        <v>25</v>
      </c>
      <c r="H30" s="49"/>
      <c r="I30" s="256">
        <v>50</v>
      </c>
      <c r="K30" s="260">
        <f t="shared" si="0"/>
        <v>-25</v>
      </c>
      <c r="L30" s="49"/>
      <c r="N30" s="49"/>
      <c r="O30" s="55"/>
      <c r="P30" s="47"/>
    </row>
    <row r="31" spans="1:16">
      <c r="A31" s="306" t="s">
        <v>355</v>
      </c>
      <c r="D31" s="49"/>
      <c r="E31" s="48"/>
      <c r="F31" s="268"/>
      <c r="G31" s="256">
        <f>'P&amp;L'!E30</f>
        <v>0</v>
      </c>
      <c r="H31" s="49"/>
      <c r="I31" s="256">
        <v>75</v>
      </c>
      <c r="K31" s="260">
        <f t="shared" si="0"/>
        <v>-75</v>
      </c>
      <c r="L31" s="49"/>
      <c r="N31" s="49"/>
      <c r="O31" s="55"/>
      <c r="P31" s="47"/>
    </row>
    <row r="32" spans="1:16">
      <c r="A32" s="292" t="s">
        <v>356</v>
      </c>
      <c r="D32" s="49"/>
      <c r="E32" s="48"/>
      <c r="F32" s="268"/>
      <c r="G32" s="256">
        <f>'P&amp;L'!E31</f>
        <v>211</v>
      </c>
      <c r="H32" s="49"/>
      <c r="I32" s="256">
        <v>165</v>
      </c>
      <c r="K32" s="260">
        <f t="shared" si="0"/>
        <v>46</v>
      </c>
      <c r="L32" s="49"/>
      <c r="N32" s="49"/>
      <c r="O32" s="55"/>
      <c r="P32" s="47"/>
    </row>
    <row r="33" spans="1:16">
      <c r="A33" s="272"/>
      <c r="D33" s="49"/>
      <c r="E33" s="52"/>
      <c r="F33" s="52"/>
      <c r="G33" s="257"/>
      <c r="H33" s="49"/>
      <c r="I33" s="257"/>
      <c r="K33" s="289"/>
      <c r="L33" s="49"/>
      <c r="N33" s="49"/>
      <c r="O33" s="55"/>
      <c r="P33" s="49"/>
    </row>
    <row r="34" spans="1:16" ht="8.1" customHeight="1">
      <c r="D34" s="49"/>
      <c r="E34" s="52"/>
      <c r="F34" s="52"/>
      <c r="G34" s="49"/>
      <c r="H34" s="49"/>
      <c r="I34" s="49"/>
      <c r="K34" s="49"/>
      <c r="L34" s="49"/>
      <c r="N34" s="49"/>
      <c r="O34" s="55"/>
      <c r="P34" s="49"/>
    </row>
    <row r="35" spans="1:16">
      <c r="A35" s="34" t="s">
        <v>150</v>
      </c>
      <c r="D35" s="49"/>
      <c r="E35" s="48"/>
      <c r="F35" s="48"/>
      <c r="G35" s="49" t="e">
        <f>SUM(G20:G34)</f>
        <v>#REF!</v>
      </c>
      <c r="H35" s="49"/>
      <c r="I35" s="49">
        <f>SUM(I20:I34)</f>
        <v>254609</v>
      </c>
      <c r="K35" s="49" t="e">
        <f>SUM(K20:K34)</f>
        <v>#REF!</v>
      </c>
      <c r="L35" s="49"/>
      <c r="N35" s="49"/>
      <c r="O35" s="55"/>
      <c r="P35" s="49"/>
    </row>
    <row r="36" spans="1:16">
      <c r="D36" s="49"/>
      <c r="E36" s="48"/>
      <c r="F36" s="48"/>
      <c r="G36" s="53"/>
      <c r="H36" s="49"/>
      <c r="L36" s="55"/>
      <c r="N36" s="55"/>
      <c r="O36" s="55"/>
      <c r="P36" s="55"/>
    </row>
    <row r="37" spans="1:16">
      <c r="A37" s="34" t="s">
        <v>151</v>
      </c>
      <c r="D37" s="49"/>
      <c r="E37" s="48"/>
      <c r="F37" s="48"/>
      <c r="G37" s="49" t="e">
        <f>G17-G35</f>
        <v>#REF!</v>
      </c>
      <c r="H37" s="49"/>
      <c r="I37" s="261">
        <f>I17-I35</f>
        <v>2752617</v>
      </c>
      <c r="K37" s="261" t="e">
        <f>K17-K35</f>
        <v>#REF!</v>
      </c>
      <c r="L37" s="49"/>
      <c r="N37" s="49"/>
      <c r="O37" s="55"/>
      <c r="P37" s="49"/>
    </row>
    <row r="38" spans="1:16">
      <c r="A38" s="34"/>
      <c r="D38" s="49"/>
      <c r="E38" s="48"/>
      <c r="F38" s="48"/>
      <c r="G38" s="49"/>
      <c r="H38" s="49"/>
      <c r="L38" s="55"/>
      <c r="N38" s="55"/>
      <c r="O38" s="55"/>
      <c r="P38" s="55"/>
    </row>
    <row r="39" spans="1:16">
      <c r="A39" s="54" t="str">
        <f>'P&amp;L'!A37</f>
        <v xml:space="preserve">Element of income/ (loss) and capital gains/ (losses) included in </v>
      </c>
      <c r="D39" s="49"/>
      <c r="E39" s="48"/>
      <c r="F39" s="48"/>
      <c r="G39" s="49"/>
      <c r="H39" s="49"/>
      <c r="L39" s="55"/>
      <c r="N39" s="55"/>
      <c r="O39" s="55"/>
      <c r="P39" s="55"/>
    </row>
    <row r="40" spans="1:16">
      <c r="A40" s="54" t="str">
        <f xml:space="preserve">   'P&amp;L'!A38</f>
        <v>prices of units issued less those in units redeemed - Net</v>
      </c>
      <c r="D40" s="49"/>
      <c r="E40" s="48"/>
      <c r="F40" s="288"/>
      <c r="G40" s="49">
        <f>'P&amp;L'!E38</f>
        <v>0</v>
      </c>
      <c r="H40" s="49"/>
      <c r="I40" s="46">
        <v>-98255</v>
      </c>
      <c r="K40" s="46">
        <f>G40-I40</f>
        <v>98255</v>
      </c>
      <c r="L40" s="47"/>
      <c r="N40" s="47"/>
      <c r="O40" s="55"/>
      <c r="P40" s="47"/>
    </row>
    <row r="41" spans="1:16">
      <c r="D41" s="55"/>
      <c r="E41" s="48"/>
      <c r="F41" s="48"/>
      <c r="G41" s="55"/>
      <c r="H41" s="55"/>
      <c r="L41" s="55"/>
      <c r="N41" s="55"/>
      <c r="O41" s="55"/>
      <c r="P41" s="55"/>
    </row>
    <row r="42" spans="1:16">
      <c r="D42" s="55"/>
      <c r="E42" s="48"/>
      <c r="F42" s="48"/>
      <c r="H42" s="55"/>
      <c r="I42" s="266"/>
      <c r="K42" s="266"/>
      <c r="L42" s="276"/>
      <c r="N42" s="276"/>
      <c r="O42" s="55"/>
      <c r="P42" s="276"/>
    </row>
    <row r="43" spans="1:16">
      <c r="A43" s="36" t="s">
        <v>275</v>
      </c>
      <c r="D43" s="55"/>
      <c r="E43" s="48"/>
      <c r="F43" s="288"/>
      <c r="G43" s="49">
        <f>'P&amp;L'!E40</f>
        <v>0</v>
      </c>
      <c r="H43" s="55"/>
      <c r="I43" s="266">
        <v>53087</v>
      </c>
      <c r="K43" s="46">
        <f>G43-I43</f>
        <v>-53087</v>
      </c>
      <c r="L43" s="276"/>
      <c r="N43" s="276"/>
      <c r="O43" s="55"/>
      <c r="P43" s="276"/>
    </row>
    <row r="44" spans="1:16">
      <c r="A44" s="273"/>
      <c r="D44" s="55"/>
      <c r="E44" s="48"/>
      <c r="F44" s="48"/>
      <c r="G44" s="7"/>
      <c r="H44" s="55"/>
      <c r="I44" s="266"/>
      <c r="K44" s="266"/>
      <c r="L44" s="276"/>
      <c r="N44" s="276"/>
      <c r="O44" s="55"/>
      <c r="P44" s="276"/>
    </row>
    <row r="45" spans="1:16">
      <c r="D45" s="55"/>
      <c r="E45" s="48"/>
      <c r="F45" s="48"/>
      <c r="G45" s="55"/>
      <c r="H45" s="55"/>
      <c r="L45" s="55"/>
      <c r="N45" s="55"/>
      <c r="O45" s="55"/>
      <c r="P45" s="55"/>
    </row>
    <row r="46" spans="1:16">
      <c r="A46" s="34" t="str">
        <f>'P&amp;L'!A42</f>
        <v>Net income for the period before taxation</v>
      </c>
      <c r="D46" s="47"/>
      <c r="E46" s="48"/>
      <c r="F46" s="48"/>
      <c r="G46" s="262" t="e">
        <f>+G37+G40-G43</f>
        <v>#REF!</v>
      </c>
      <c r="H46" s="46"/>
      <c r="I46" s="262">
        <f>+I37+I40-I43</f>
        <v>2601275</v>
      </c>
      <c r="K46" s="262" t="e">
        <f>+K37+K40-K43</f>
        <v>#REF!</v>
      </c>
      <c r="L46" s="47"/>
      <c r="N46" s="47"/>
      <c r="O46" s="55"/>
      <c r="P46" s="47"/>
    </row>
    <row r="47" spans="1:16">
      <c r="A47" s="34"/>
      <c r="C47" s="57"/>
      <c r="D47" s="47"/>
      <c r="E47" s="48"/>
      <c r="F47" s="48"/>
      <c r="G47" s="46"/>
      <c r="H47" s="46"/>
      <c r="L47" s="55"/>
      <c r="N47" s="55"/>
      <c r="O47" s="55"/>
      <c r="P47" s="55"/>
    </row>
    <row r="48" spans="1:16">
      <c r="A48" s="36" t="s">
        <v>203</v>
      </c>
      <c r="C48" s="57"/>
      <c r="D48" s="13"/>
      <c r="E48" s="48"/>
      <c r="F48" s="49">
        <f>'P&amp;L'!D44</f>
        <v>12</v>
      </c>
      <c r="G48" s="266">
        <v>0</v>
      </c>
      <c r="H48" s="7"/>
      <c r="I48" s="266">
        <v>0</v>
      </c>
      <c r="K48" s="266">
        <v>0</v>
      </c>
      <c r="L48" s="276"/>
      <c r="N48" s="276"/>
      <c r="O48" s="55"/>
      <c r="P48" s="276"/>
    </row>
    <row r="49" spans="1:238">
      <c r="D49" s="55"/>
      <c r="E49" s="48"/>
      <c r="F49" s="48"/>
      <c r="L49" s="55"/>
      <c r="N49" s="55"/>
      <c r="O49" s="55"/>
      <c r="P49" s="55"/>
    </row>
    <row r="50" spans="1:238" ht="12.75" thickBot="1">
      <c r="A50" s="34" t="str">
        <f>'P&amp;L'!A46</f>
        <v>Net income for the period after taxation</v>
      </c>
      <c r="D50" s="47"/>
      <c r="E50" s="48"/>
      <c r="F50" s="48"/>
      <c r="G50" s="58" t="e">
        <f>G46</f>
        <v>#REF!</v>
      </c>
      <c r="H50" s="47"/>
      <c r="I50" s="58">
        <f>I46-I48</f>
        <v>2601275</v>
      </c>
      <c r="K50" s="58" t="e">
        <f>K46-K48</f>
        <v>#REF!</v>
      </c>
      <c r="L50" s="47"/>
      <c r="N50" s="47"/>
      <c r="O50" s="55"/>
      <c r="P50" s="47"/>
    </row>
    <row r="51" spans="1:238" ht="12.75" thickTop="1">
      <c r="L51" s="55"/>
      <c r="N51" s="55"/>
      <c r="O51" s="55"/>
      <c r="P51" s="55"/>
    </row>
    <row r="52" spans="1:238">
      <c r="E52" s="48"/>
      <c r="F52" s="48"/>
      <c r="L52" s="55"/>
      <c r="N52" s="55"/>
      <c r="O52" s="55"/>
      <c r="P52" s="55"/>
    </row>
    <row r="53" spans="1:238">
      <c r="G53" s="57"/>
      <c r="I53" s="57"/>
      <c r="K53" s="46"/>
      <c r="L53" s="55"/>
      <c r="N53" s="55"/>
      <c r="O53" s="55"/>
      <c r="P53" s="55"/>
    </row>
    <row r="54" spans="1:238">
      <c r="A54" s="49"/>
      <c r="G54" s="57"/>
      <c r="L54" s="55"/>
      <c r="N54" s="55"/>
      <c r="O54" s="55"/>
      <c r="P54" s="55"/>
    </row>
    <row r="55" spans="1:238">
      <c r="A55" s="281"/>
      <c r="G55" s="57"/>
      <c r="L55" s="55"/>
    </row>
    <row r="56" spans="1:238">
      <c r="A56" s="281"/>
      <c r="G56" s="57"/>
      <c r="L56" s="55"/>
    </row>
    <row r="57" spans="1:238">
      <c r="A57" s="281"/>
      <c r="G57" s="57"/>
      <c r="L57" s="55"/>
    </row>
    <row r="58" spans="1:238">
      <c r="A58" s="281"/>
      <c r="G58" s="57"/>
    </row>
    <row r="59" spans="1:238" s="281" customFormat="1">
      <c r="D59" s="283"/>
      <c r="E59" s="282"/>
      <c r="F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row>
    <row r="60" spans="1:238" s="281" customFormat="1">
      <c r="D60" s="283"/>
      <c r="E60" s="282"/>
      <c r="F60" s="7"/>
      <c r="H60" s="7"/>
      <c r="M60" s="283"/>
    </row>
    <row r="61" spans="1:238" s="286" customFormat="1">
      <c r="D61" s="284"/>
      <c r="E61" s="282"/>
      <c r="F61" s="254"/>
      <c r="H61" s="254"/>
      <c r="M61" s="284"/>
    </row>
    <row r="62" spans="1:238" s="281" customFormat="1">
      <c r="D62" s="283"/>
      <c r="E62" s="282"/>
      <c r="F62" s="7"/>
      <c r="H62" s="7"/>
      <c r="M62" s="283"/>
    </row>
    <row r="63" spans="1:238" s="281" customFormat="1">
      <c r="A63" s="287"/>
      <c r="D63" s="283"/>
      <c r="E63" s="282"/>
      <c r="F63" s="7"/>
      <c r="H63" s="7"/>
      <c r="M63" s="283"/>
    </row>
    <row r="64" spans="1:238" s="281" customFormat="1">
      <c r="A64" s="287"/>
      <c r="D64" s="283"/>
      <c r="E64" s="282"/>
      <c r="F64" s="7"/>
      <c r="H64" s="7"/>
      <c r="M64" s="283"/>
    </row>
  </sheetData>
  <mergeCells count="1">
    <mergeCell ref="G8:L8"/>
  </mergeCells>
  <phoneticPr fontId="59" type="noConversion"/>
  <printOptions horizontalCentered="1"/>
  <pageMargins left="0.75" right="0.5" top="0.5" bottom="0.25" header="0.5" footer="0.36"/>
  <pageSetup paperSize="9" scale="97" fitToHeight="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68"/>
  <sheetViews>
    <sheetView view="pageBreakPreview" zoomScaleSheetLayoutView="100" workbookViewId="0">
      <selection activeCell="F18" sqref="F18"/>
    </sheetView>
  </sheetViews>
  <sheetFormatPr defaultRowHeight="12"/>
  <cols>
    <col min="1" max="1" width="5.125" style="7" customWidth="1"/>
    <col min="2" max="2" width="3.625" style="7" customWidth="1"/>
    <col min="3" max="3" width="32.125" style="7" customWidth="1"/>
    <col min="4" max="4" width="6" style="7" customWidth="1"/>
    <col min="5" max="5" width="9.125" style="18" customWidth="1"/>
    <col min="6" max="6" width="1.875" style="7" customWidth="1"/>
    <col min="7" max="7" width="9.125" style="7" customWidth="1"/>
    <col min="8" max="8" width="1.375" style="7" customWidth="1"/>
    <col min="9" max="9" width="12.125" style="7" customWidth="1"/>
    <col min="10" max="11" width="9" style="7"/>
    <col min="12" max="12" width="2.125" style="7" customWidth="1"/>
    <col min="13" max="16384" width="9" style="7"/>
  </cols>
  <sheetData>
    <row r="1" spans="1:9">
      <c r="A1" s="34" t="s">
        <v>114</v>
      </c>
      <c r="B1" s="199"/>
      <c r="C1" s="199"/>
      <c r="D1" s="199"/>
      <c r="E1" s="199"/>
      <c r="F1" s="199"/>
      <c r="G1" s="199"/>
      <c r="H1" s="199"/>
      <c r="I1" s="199"/>
    </row>
    <row r="2" spans="1:9">
      <c r="A2" s="94" t="s">
        <v>266</v>
      </c>
      <c r="B2" s="219"/>
      <c r="C2" s="219"/>
      <c r="D2" s="219"/>
      <c r="E2" s="219"/>
      <c r="F2" s="219"/>
      <c r="G2" s="219"/>
      <c r="H2" s="18"/>
    </row>
    <row r="3" spans="1:9">
      <c r="A3" s="82" t="s">
        <v>326</v>
      </c>
      <c r="B3" s="219"/>
      <c r="C3" s="219"/>
      <c r="D3" s="4"/>
      <c r="E3" s="219"/>
      <c r="F3" s="219"/>
      <c r="G3" s="219"/>
      <c r="H3" s="18"/>
    </row>
    <row r="4" spans="1:9">
      <c r="A4" s="375" t="s">
        <v>318</v>
      </c>
      <c r="B4" s="34"/>
      <c r="C4" s="34"/>
      <c r="D4" s="277"/>
      <c r="E4" s="34"/>
      <c r="F4" s="219"/>
      <c r="G4" s="219"/>
      <c r="H4" s="18"/>
    </row>
    <row r="5" spans="1:9">
      <c r="A5" s="82"/>
      <c r="B5" s="219"/>
      <c r="C5" s="219"/>
      <c r="D5" s="4"/>
      <c r="E5" s="219"/>
      <c r="F5" s="219"/>
      <c r="G5" s="219"/>
      <c r="H5" s="18"/>
    </row>
    <row r="6" spans="1:9" ht="45">
      <c r="A6" s="82"/>
      <c r="B6" s="219"/>
      <c r="C6" s="219"/>
      <c r="D6" s="370" t="s">
        <v>115</v>
      </c>
      <c r="E6" s="569" t="s">
        <v>367</v>
      </c>
      <c r="F6" s="450"/>
      <c r="G6" s="569" t="s">
        <v>354</v>
      </c>
      <c r="H6" s="462"/>
      <c r="I6" s="444" t="s">
        <v>327</v>
      </c>
    </row>
    <row r="7" spans="1:9">
      <c r="A7" s="82"/>
      <c r="B7" s="219"/>
      <c r="C7" s="219"/>
      <c r="D7" s="370"/>
      <c r="E7" s="469" t="s">
        <v>269</v>
      </c>
      <c r="F7" s="450"/>
      <c r="G7" s="469" t="s">
        <v>270</v>
      </c>
      <c r="H7" s="462"/>
      <c r="I7" s="469" t="s">
        <v>317</v>
      </c>
    </row>
    <row r="8" spans="1:9" s="85" customFormat="1" ht="11.25">
      <c r="E8" s="775" t="s">
        <v>267</v>
      </c>
      <c r="F8" s="775"/>
      <c r="G8" s="775"/>
      <c r="H8" s="775"/>
      <c r="I8" s="775"/>
    </row>
    <row r="9" spans="1:9" s="85" customFormat="1" ht="11.25">
      <c r="E9" s="459"/>
      <c r="F9" s="459"/>
      <c r="G9" s="459"/>
      <c r="H9" s="459"/>
      <c r="I9" s="459"/>
    </row>
    <row r="10" spans="1:9" s="85" customFormat="1" ht="11.25">
      <c r="A10" s="320" t="s">
        <v>255</v>
      </c>
      <c r="D10" s="321"/>
      <c r="E10" s="322">
        <f>'Comp Income '!E9</f>
        <v>80038</v>
      </c>
      <c r="F10" s="322"/>
      <c r="G10" s="323">
        <f>'P&amp;L Dec Quarter'!I50</f>
        <v>2601275</v>
      </c>
      <c r="H10" s="322"/>
      <c r="I10" s="323">
        <f>E10-G10</f>
        <v>-2521237</v>
      </c>
    </row>
    <row r="11" spans="1:9" s="85" customFormat="1" ht="11.25">
      <c r="A11" s="320"/>
    </row>
    <row r="12" spans="1:9" s="85" customFormat="1" ht="11.25">
      <c r="A12" s="324" t="s">
        <v>277</v>
      </c>
    </row>
    <row r="13" spans="1:9" s="85" customFormat="1" ht="11.25">
      <c r="A13" s="320"/>
    </row>
    <row r="14" spans="1:9" s="85" customFormat="1" ht="11.25">
      <c r="A14" s="320" t="s">
        <v>278</v>
      </c>
    </row>
    <row r="15" spans="1:9" s="85" customFormat="1" ht="11.25">
      <c r="A15" s="329" t="s">
        <v>279</v>
      </c>
      <c r="D15" s="321" t="e">
        <f>'5'!#REF!</f>
        <v>#REF!</v>
      </c>
      <c r="E15" s="85">
        <f>'Comp Income '!E17</f>
        <v>-781416</v>
      </c>
      <c r="G15" s="85">
        <v>274332</v>
      </c>
      <c r="I15" s="323">
        <f>E15-G15</f>
        <v>-1055748</v>
      </c>
    </row>
    <row r="16" spans="1:9" s="85" customFormat="1" ht="11.25">
      <c r="A16" s="320"/>
      <c r="G16" s="322"/>
    </row>
    <row r="17" spans="1:10" s="326" customFormat="1" ht="11.25">
      <c r="A17" s="325"/>
    </row>
    <row r="18" spans="1:10" s="85" customFormat="1" thickBot="1">
      <c r="A18" s="327" t="s">
        <v>157</v>
      </c>
      <c r="B18" s="326"/>
      <c r="C18" s="326"/>
      <c r="D18" s="326"/>
      <c r="E18" s="328">
        <f>SUM(E10:E15)</f>
        <v>-701378</v>
      </c>
      <c r="F18" s="326"/>
      <c r="G18" s="328">
        <f>SUM(G10:G15)</f>
        <v>2875607</v>
      </c>
      <c r="I18" s="328">
        <f>SUM(I10:I15)</f>
        <v>-3576985</v>
      </c>
    </row>
    <row r="19" spans="1:10" ht="12.75" thickTop="1">
      <c r="A19" s="25"/>
    </row>
    <row r="20" spans="1:10">
      <c r="A20" s="25"/>
    </row>
    <row r="21" spans="1:10">
      <c r="A21" s="201" t="s">
        <v>272</v>
      </c>
      <c r="B21" s="221"/>
      <c r="C21" s="221"/>
      <c r="D21" s="221"/>
      <c r="E21" s="222"/>
      <c r="F21" s="221"/>
      <c r="G21" s="221"/>
    </row>
    <row r="22" spans="1:10" s="3" customFormat="1">
      <c r="E22" s="6"/>
      <c r="F22" s="7"/>
      <c r="H22" s="13"/>
    </row>
    <row r="23" spans="1:10" s="3" customFormat="1">
      <c r="E23" s="6"/>
      <c r="F23" s="13"/>
      <c r="H23" s="13"/>
    </row>
    <row r="24" spans="1:10" s="201" customFormat="1">
      <c r="E24" s="223"/>
      <c r="F24" s="13"/>
      <c r="H24" s="13"/>
      <c r="I24" s="13"/>
      <c r="J24" s="13"/>
    </row>
    <row r="25" spans="1:10" s="201" customFormat="1">
      <c r="E25" s="223"/>
      <c r="F25" s="13"/>
      <c r="H25" s="13"/>
      <c r="I25" s="13"/>
      <c r="J25" s="13"/>
    </row>
    <row r="26" spans="1:10" s="201" customFormat="1">
      <c r="A26" s="33"/>
      <c r="C26" s="200"/>
      <c r="D26" s="200"/>
      <c r="E26" s="200"/>
      <c r="F26" s="200"/>
      <c r="G26" s="193"/>
      <c r="I26" s="13"/>
      <c r="J26" s="13"/>
    </row>
    <row r="27" spans="1:10" s="201" customFormat="1">
      <c r="A27" s="33"/>
      <c r="C27" s="200"/>
      <c r="D27" s="200"/>
      <c r="E27" s="200"/>
      <c r="F27" s="200"/>
      <c r="G27" s="193"/>
      <c r="I27" s="13"/>
      <c r="J27" s="13"/>
    </row>
    <row r="28" spans="1:10" s="201" customFormat="1">
      <c r="A28" s="213"/>
      <c r="B28" s="213"/>
      <c r="C28" s="213"/>
      <c r="D28" s="200"/>
      <c r="E28" s="200"/>
      <c r="F28" s="200"/>
      <c r="G28" s="200"/>
      <c r="H28" s="200"/>
      <c r="I28" s="13"/>
      <c r="J28" s="13"/>
    </row>
    <row r="29" spans="1:10" s="201" customFormat="1">
      <c r="A29" s="213"/>
      <c r="B29" s="213"/>
      <c r="C29" s="213"/>
      <c r="D29" s="200"/>
      <c r="E29" s="200"/>
      <c r="F29" s="200"/>
      <c r="G29" s="200"/>
      <c r="H29" s="200"/>
      <c r="I29" s="13"/>
      <c r="J29" s="13"/>
    </row>
    <row r="30" spans="1:10" s="201" customFormat="1">
      <c r="D30" s="193"/>
      <c r="E30" s="193"/>
      <c r="F30" s="193"/>
      <c r="G30" s="193"/>
      <c r="H30" s="193"/>
      <c r="I30" s="13"/>
      <c r="J30" s="13"/>
    </row>
    <row r="31" spans="1:10" s="201" customFormat="1">
      <c r="D31" s="193"/>
      <c r="E31" s="193"/>
      <c r="F31" s="193"/>
      <c r="G31" s="193"/>
      <c r="H31" s="193"/>
      <c r="I31" s="13"/>
      <c r="J31" s="13"/>
    </row>
    <row r="32" spans="1:10" s="201" customFormat="1">
      <c r="I32" s="13"/>
      <c r="J32" s="13"/>
    </row>
    <row r="33" spans="1:10" s="217" customFormat="1">
      <c r="A33" s="33"/>
      <c r="B33" s="206"/>
      <c r="C33" s="206"/>
      <c r="D33" s="206"/>
      <c r="E33" s="216"/>
      <c r="F33" s="206"/>
      <c r="G33" s="206"/>
      <c r="H33" s="206"/>
      <c r="I33" s="13"/>
      <c r="J33" s="13"/>
    </row>
    <row r="34" spans="1:10" s="228" customFormat="1">
      <c r="D34" s="218"/>
      <c r="E34" s="229"/>
      <c r="G34" s="229"/>
    </row>
    <row r="35" spans="1:10" s="205" customFormat="1">
      <c r="D35" s="218"/>
      <c r="E35" s="165"/>
      <c r="G35" s="165"/>
    </row>
    <row r="36" spans="1:10" s="205" customFormat="1">
      <c r="A36" s="210"/>
      <c r="D36" s="218"/>
      <c r="E36" s="165"/>
      <c r="G36" s="165"/>
    </row>
    <row r="37" spans="1:10" s="205" customFormat="1">
      <c r="A37" s="210"/>
      <c r="D37" s="218"/>
      <c r="E37" s="165"/>
      <c r="G37" s="165"/>
    </row>
    <row r="38" spans="1:10" s="205" customFormat="1">
      <c r="A38" s="210"/>
      <c r="D38" s="218"/>
      <c r="E38" s="165"/>
      <c r="G38" s="165"/>
      <c r="H38" s="165"/>
      <c r="I38" s="165"/>
    </row>
    <row r="68" spans="3:3">
      <c r="C68" s="7" t="s">
        <v>268</v>
      </c>
    </row>
  </sheetData>
  <mergeCells count="1">
    <mergeCell ref="E8:I8"/>
  </mergeCells>
  <printOptions horizontalCentered="1"/>
  <pageMargins left="0.75" right="0.5" top="0.5" bottom="0.2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77"/>
  <sheetViews>
    <sheetView view="pageBreakPreview" topLeftCell="A4" zoomScaleSheetLayoutView="100" workbookViewId="0">
      <selection activeCell="E13" sqref="E13"/>
    </sheetView>
  </sheetViews>
  <sheetFormatPr defaultRowHeight="12"/>
  <cols>
    <col min="1" max="1" width="5.125" style="7" customWidth="1"/>
    <col min="2" max="2" width="3.625" style="7" customWidth="1"/>
    <col min="3" max="3" width="32" style="7" customWidth="1"/>
    <col min="4" max="4" width="7.5" style="7" customWidth="1"/>
    <col min="5" max="5" width="9.125" style="18" customWidth="1"/>
    <col min="6" max="6" width="0.875" style="7" customWidth="1"/>
    <col min="7" max="7" width="9.125" style="7" customWidth="1"/>
    <col min="8" max="8" width="0.875" style="7" customWidth="1"/>
    <col min="9" max="9" width="10.125" style="7" customWidth="1"/>
    <col min="10" max="10" width="9" style="7"/>
    <col min="11" max="11" width="2.125" style="7" customWidth="1"/>
    <col min="12" max="16384" width="9" style="7"/>
  </cols>
  <sheetData>
    <row r="1" spans="1:9">
      <c r="A1" s="34" t="s">
        <v>114</v>
      </c>
      <c r="B1" s="199"/>
      <c r="C1" s="199"/>
      <c r="D1" s="199"/>
      <c r="E1" s="199"/>
      <c r="F1" s="199"/>
      <c r="G1" s="199"/>
      <c r="H1" s="199"/>
      <c r="I1" s="199"/>
    </row>
    <row r="2" spans="1:9">
      <c r="A2" s="94" t="s">
        <v>167</v>
      </c>
      <c r="B2" s="219"/>
      <c r="C2" s="219"/>
      <c r="D2" s="219"/>
      <c r="E2" s="219"/>
      <c r="F2" s="219"/>
      <c r="G2" s="219"/>
      <c r="H2" s="18"/>
    </row>
    <row r="3" spans="1:9">
      <c r="A3" s="82" t="s">
        <v>326</v>
      </c>
      <c r="B3" s="219"/>
      <c r="C3" s="219"/>
      <c r="D3" s="219"/>
      <c r="E3" s="219"/>
      <c r="F3" s="219"/>
      <c r="G3" s="39"/>
      <c r="H3" s="18"/>
    </row>
    <row r="4" spans="1:9">
      <c r="A4" s="375" t="s">
        <v>319</v>
      </c>
      <c r="B4" s="219"/>
      <c r="C4" s="219"/>
      <c r="D4" s="219"/>
      <c r="E4" s="219"/>
      <c r="F4" s="219"/>
      <c r="G4" s="39"/>
      <c r="H4" s="18"/>
    </row>
    <row r="5" spans="1:9">
      <c r="A5" s="82"/>
      <c r="B5" s="219"/>
      <c r="C5" s="219"/>
      <c r="D5" s="219"/>
      <c r="E5" s="219"/>
      <c r="F5" s="219"/>
      <c r="G5" s="39"/>
      <c r="H5" s="18"/>
    </row>
    <row r="6" spans="1:9">
      <c r="A6" s="82"/>
      <c r="B6" s="219"/>
      <c r="C6" s="219"/>
      <c r="D6" s="219"/>
      <c r="E6" s="219"/>
      <c r="F6" s="219"/>
      <c r="G6" s="39"/>
      <c r="H6" s="18"/>
    </row>
    <row r="7" spans="1:9" ht="45">
      <c r="A7" s="82"/>
      <c r="B7" s="219"/>
      <c r="C7" s="219"/>
      <c r="D7" s="370" t="s">
        <v>115</v>
      </c>
      <c r="E7" s="371" t="s">
        <v>325</v>
      </c>
      <c r="F7" s="219"/>
      <c r="G7" s="371" t="s">
        <v>335</v>
      </c>
      <c r="H7" s="463"/>
      <c r="I7" s="371" t="s">
        <v>327</v>
      </c>
    </row>
    <row r="8" spans="1:9">
      <c r="A8" s="82"/>
      <c r="B8" s="219"/>
      <c r="C8" s="219"/>
      <c r="D8" s="370"/>
      <c r="E8" s="470" t="s">
        <v>269</v>
      </c>
      <c r="F8" s="219"/>
      <c r="G8" s="470" t="s">
        <v>270</v>
      </c>
      <c r="H8" s="463"/>
      <c r="I8" s="470" t="s">
        <v>317</v>
      </c>
    </row>
    <row r="9" spans="1:9" s="292" customFormat="1" ht="11.25">
      <c r="A9" s="291"/>
      <c r="B9" s="291"/>
      <c r="C9" s="291"/>
      <c r="E9" s="775" t="s">
        <v>267</v>
      </c>
      <c r="F9" s="775"/>
      <c r="G9" s="775"/>
      <c r="H9" s="775"/>
      <c r="I9" s="775"/>
    </row>
    <row r="10" spans="1:9" s="85" customFormat="1" ht="11.25">
      <c r="E10" s="319"/>
    </row>
    <row r="11" spans="1:9" s="85" customFormat="1">
      <c r="A11" s="225" t="s">
        <v>293</v>
      </c>
      <c r="D11" s="321"/>
      <c r="F11" s="322"/>
      <c r="H11" s="322"/>
    </row>
    <row r="12" spans="1:9" s="85" customFormat="1" ht="11.25">
      <c r="A12" s="320"/>
      <c r="D12" s="321"/>
      <c r="F12" s="322"/>
      <c r="G12" s="323"/>
      <c r="H12" s="322"/>
    </row>
    <row r="13" spans="1:9" s="85" customFormat="1" ht="11.25">
      <c r="A13" s="320" t="s">
        <v>174</v>
      </c>
      <c r="D13" s="321"/>
      <c r="E13" s="323" t="e">
        <f>'Distribution Statement '!#REF!</f>
        <v>#REF!</v>
      </c>
      <c r="F13" s="322"/>
      <c r="G13" s="323">
        <v>1639381</v>
      </c>
      <c r="H13" s="322"/>
      <c r="I13" s="85">
        <f>G32</f>
        <v>1092900</v>
      </c>
    </row>
    <row r="14" spans="1:9" s="85" customFormat="1" ht="11.25">
      <c r="A14" s="320"/>
      <c r="D14" s="321"/>
      <c r="F14" s="322"/>
      <c r="G14" s="323"/>
      <c r="H14" s="322"/>
    </row>
    <row r="15" spans="1:9" s="85" customFormat="1" ht="11.25">
      <c r="A15" s="320" t="s">
        <v>295</v>
      </c>
      <c r="D15" s="321"/>
      <c r="E15" s="85">
        <v>0</v>
      </c>
      <c r="F15" s="322"/>
      <c r="G15" s="323">
        <v>0</v>
      </c>
      <c r="H15" s="322"/>
      <c r="I15" s="85">
        <v>0</v>
      </c>
    </row>
    <row r="16" spans="1:9" s="85" customFormat="1" ht="11.25">
      <c r="A16" s="320"/>
      <c r="E16" s="353" t="e">
        <f>SUM(E13:E15)</f>
        <v>#REF!</v>
      </c>
      <c r="G16" s="353">
        <f>SUM(G13:G15)</f>
        <v>1639381</v>
      </c>
      <c r="I16" s="353">
        <f>SUM(I13:I15)</f>
        <v>1092900</v>
      </c>
    </row>
    <row r="17" spans="1:9" s="85" customFormat="1" ht="11.25">
      <c r="A17" s="320"/>
      <c r="E17" s="322"/>
      <c r="G17" s="322"/>
      <c r="I17" s="322"/>
    </row>
    <row r="18" spans="1:9" s="326" customFormat="1" ht="11.25">
      <c r="A18" s="325" t="s">
        <v>280</v>
      </c>
    </row>
    <row r="19" spans="1:9" s="326" customFormat="1" ht="11.25">
      <c r="A19" s="325"/>
      <c r="B19" s="326" t="s">
        <v>336</v>
      </c>
      <c r="E19" s="326" t="e">
        <f>'Distribution Statement '!#REF!</f>
        <v>#REF!</v>
      </c>
      <c r="G19" s="326">
        <v>-1084376</v>
      </c>
      <c r="I19" s="326" t="e">
        <f>E19-G19</f>
        <v>#REF!</v>
      </c>
    </row>
    <row r="20" spans="1:9" s="326" customFormat="1" ht="11.25">
      <c r="A20" s="325"/>
    </row>
    <row r="21" spans="1:9" s="326" customFormat="1" ht="11.25">
      <c r="A21" s="325"/>
      <c r="B21" s="363"/>
      <c r="G21" s="322"/>
    </row>
    <row r="22" spans="1:9" s="85" customFormat="1" ht="11.25">
      <c r="A22" s="320" t="s">
        <v>255</v>
      </c>
      <c r="E22" s="85">
        <f>'Distribution Statement '!F15</f>
        <v>80038</v>
      </c>
      <c r="G22" s="85">
        <v>537895</v>
      </c>
      <c r="I22" s="85">
        <f>E22-G22</f>
        <v>-457857</v>
      </c>
    </row>
    <row r="23" spans="1:9" s="326" customFormat="1" ht="11.25">
      <c r="A23" s="325"/>
      <c r="B23" s="363"/>
      <c r="G23" s="322"/>
    </row>
    <row r="24" spans="1:9" s="85" customFormat="1" thickBot="1">
      <c r="A24" s="327" t="s">
        <v>93</v>
      </c>
      <c r="B24" s="326"/>
      <c r="C24" s="326"/>
      <c r="D24" s="326"/>
      <c r="E24" s="328" t="e">
        <f>SUM(E16:E22)</f>
        <v>#REF!</v>
      </c>
      <c r="F24" s="326"/>
      <c r="G24" s="328">
        <f>SUM(G16:G22)</f>
        <v>1092900</v>
      </c>
      <c r="I24" s="328" t="e">
        <f>SUM(I16:I22)</f>
        <v>#REF!</v>
      </c>
    </row>
    <row r="25" spans="1:9" s="85" customFormat="1" thickTop="1">
      <c r="A25" s="320"/>
      <c r="E25" s="319"/>
      <c r="I25" s="319"/>
    </row>
    <row r="26" spans="1:9" s="85" customFormat="1" ht="11.25">
      <c r="A26" s="327" t="s">
        <v>83</v>
      </c>
      <c r="E26" s="319"/>
      <c r="I26" s="319"/>
    </row>
    <row r="27" spans="1:9" s="85" customFormat="1" ht="11.25">
      <c r="A27" s="320"/>
      <c r="E27" s="319"/>
      <c r="I27" s="319"/>
    </row>
    <row r="28" spans="1:9" s="85" customFormat="1" ht="11.25">
      <c r="A28" s="320" t="s">
        <v>84</v>
      </c>
      <c r="E28" s="85" t="e">
        <f>E24</f>
        <v>#REF!</v>
      </c>
      <c r="G28" s="85">
        <f>G24</f>
        <v>1092900</v>
      </c>
      <c r="I28" s="85" t="e">
        <f>I24</f>
        <v>#REF!</v>
      </c>
    </row>
    <row r="29" spans="1:9" s="85" customFormat="1" ht="11.25">
      <c r="A29" s="320"/>
    </row>
    <row r="30" spans="1:9" s="85" customFormat="1" ht="11.25">
      <c r="A30" s="320" t="s">
        <v>85</v>
      </c>
      <c r="E30" s="85">
        <v>0</v>
      </c>
      <c r="G30" s="85">
        <v>0</v>
      </c>
      <c r="I30" s="85">
        <v>0</v>
      </c>
    </row>
    <row r="31" spans="1:9" s="85" customFormat="1" ht="11.25">
      <c r="A31" s="330"/>
      <c r="B31" s="331"/>
      <c r="C31" s="331"/>
      <c r="D31" s="331"/>
      <c r="E31" s="332"/>
      <c r="F31" s="331"/>
      <c r="G31" s="331"/>
      <c r="I31" s="332"/>
    </row>
    <row r="32" spans="1:9" s="85" customFormat="1" thickBot="1">
      <c r="A32" s="330"/>
      <c r="B32" s="331"/>
      <c r="C32" s="331"/>
      <c r="D32" s="331"/>
      <c r="E32" s="333" t="e">
        <f>SUM(E28:E30)</f>
        <v>#REF!</v>
      </c>
      <c r="F32" s="331"/>
      <c r="G32" s="333">
        <f>SUM(G28:G30)</f>
        <v>1092900</v>
      </c>
      <c r="I32" s="333" t="e">
        <f>SUM(I28:I30)</f>
        <v>#REF!</v>
      </c>
    </row>
    <row r="33" spans="1:12" ht="12.75" thickTop="1">
      <c r="A33" s="220"/>
      <c r="B33" s="221"/>
      <c r="C33" s="221"/>
      <c r="D33" s="221"/>
      <c r="E33" s="222"/>
      <c r="F33" s="221"/>
      <c r="G33" s="221"/>
    </row>
    <row r="34" spans="1:12" s="201" customFormat="1">
      <c r="A34" s="201" t="s">
        <v>272</v>
      </c>
      <c r="D34" s="223"/>
      <c r="E34" s="13"/>
      <c r="G34" s="13"/>
      <c r="H34" s="13"/>
      <c r="I34" s="13"/>
      <c r="J34" s="13"/>
      <c r="K34" s="13"/>
      <c r="L34" s="13"/>
    </row>
    <row r="35" spans="1:12" s="3" customFormat="1">
      <c r="E35" s="6"/>
      <c r="F35" s="7"/>
      <c r="H35" s="13"/>
    </row>
    <row r="36" spans="1:12" s="3" customFormat="1">
      <c r="E36" s="6"/>
      <c r="F36" s="13"/>
      <c r="H36" s="13"/>
    </row>
    <row r="37" spans="1:12" s="201" customFormat="1">
      <c r="E37" s="223"/>
      <c r="F37" s="13"/>
      <c r="H37" s="13"/>
      <c r="I37" s="13"/>
    </row>
    <row r="38" spans="1:12" s="201" customFormat="1">
      <c r="E38" s="223"/>
      <c r="F38" s="13"/>
      <c r="H38" s="13"/>
      <c r="I38" s="13"/>
    </row>
    <row r="39" spans="1:12" s="201" customFormat="1">
      <c r="A39" s="33" t="s">
        <v>131</v>
      </c>
      <c r="C39" s="200"/>
      <c r="D39" s="200"/>
      <c r="E39" s="200"/>
      <c r="F39" s="200"/>
      <c r="G39" s="193"/>
      <c r="I39" s="13"/>
    </row>
    <row r="40" spans="1:12" s="201" customFormat="1">
      <c r="A40" s="33" t="s">
        <v>132</v>
      </c>
      <c r="C40" s="200"/>
      <c r="D40" s="200"/>
      <c r="E40" s="200"/>
      <c r="F40" s="200"/>
      <c r="G40" s="193"/>
      <c r="I40" s="13"/>
    </row>
    <row r="41" spans="1:12" s="201" customFormat="1">
      <c r="A41" s="213"/>
      <c r="B41" s="213"/>
      <c r="C41" s="213"/>
      <c r="D41" s="200"/>
      <c r="E41" s="200"/>
      <c r="F41" s="200"/>
      <c r="G41" s="200"/>
      <c r="H41" s="200"/>
      <c r="I41" s="13"/>
    </row>
    <row r="42" spans="1:12" s="201" customFormat="1">
      <c r="A42" s="213"/>
      <c r="B42" s="213"/>
      <c r="C42" s="213"/>
      <c r="D42" s="200"/>
      <c r="E42" s="200"/>
      <c r="F42" s="200"/>
      <c r="G42" s="200"/>
      <c r="H42" s="200"/>
      <c r="I42" s="13"/>
    </row>
    <row r="43" spans="1:12" s="201" customFormat="1">
      <c r="D43" s="193"/>
      <c r="E43" s="193"/>
      <c r="F43" s="193"/>
      <c r="G43" s="193"/>
      <c r="H43" s="193"/>
      <c r="I43" s="13"/>
    </row>
    <row r="44" spans="1:12" s="201" customFormat="1">
      <c r="D44" s="193"/>
      <c r="E44" s="193"/>
      <c r="F44" s="193"/>
      <c r="G44" s="193"/>
      <c r="H44" s="193"/>
      <c r="I44" s="13"/>
    </row>
    <row r="45" spans="1:12" s="201" customFormat="1">
      <c r="I45" s="13"/>
    </row>
    <row r="46" spans="1:12" s="217" customFormat="1">
      <c r="A46" s="33" t="s">
        <v>133</v>
      </c>
      <c r="B46" s="206"/>
      <c r="C46" s="206"/>
      <c r="D46" s="206"/>
      <c r="E46" s="216"/>
      <c r="F46" s="206"/>
      <c r="G46" s="206"/>
      <c r="H46" s="206"/>
      <c r="I46" s="13"/>
    </row>
    <row r="47" spans="1:12" s="228" customFormat="1">
      <c r="D47" s="218"/>
      <c r="E47" s="229"/>
      <c r="G47" s="229"/>
    </row>
    <row r="48" spans="1:12" s="205" customFormat="1">
      <c r="D48" s="218"/>
      <c r="E48" s="165"/>
      <c r="G48" s="165"/>
    </row>
    <row r="49" spans="1:9" s="205" customFormat="1">
      <c r="A49" s="210"/>
      <c r="D49" s="218"/>
      <c r="E49" s="165"/>
      <c r="G49" s="165"/>
    </row>
    <row r="50" spans="1:9" s="205" customFormat="1">
      <c r="A50" s="210"/>
      <c r="D50" s="218"/>
      <c r="E50" s="165"/>
      <c r="G50" s="165"/>
    </row>
    <row r="51" spans="1:9" s="205" customFormat="1">
      <c r="A51" s="210"/>
      <c r="D51" s="218"/>
      <c r="E51" s="165"/>
      <c r="G51" s="165"/>
      <c r="H51" s="165"/>
      <c r="I51" s="165"/>
    </row>
    <row r="77" spans="3:3">
      <c r="C77" s="7" t="s">
        <v>268</v>
      </c>
    </row>
  </sheetData>
  <mergeCells count="1">
    <mergeCell ref="E9:I9"/>
  </mergeCells>
  <printOptions horizontalCentered="1"/>
  <pageMargins left="0.75" right="0.5" top="0.5" bottom="0.2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0"/>
  </sheetPr>
  <dimension ref="A1:Z50"/>
  <sheetViews>
    <sheetView view="pageBreakPreview" topLeftCell="A31" zoomScaleSheetLayoutView="100" workbookViewId="0">
      <selection activeCell="W50" sqref="W50"/>
    </sheetView>
  </sheetViews>
  <sheetFormatPr defaultRowHeight="12"/>
  <cols>
    <col min="1" max="1" width="5.125" style="373" customWidth="1"/>
    <col min="2" max="2" width="3.625" style="373" customWidth="1"/>
    <col min="3" max="3" width="41.625" style="373" customWidth="1"/>
    <col min="4" max="4" width="7.125" style="373" customWidth="1"/>
    <col min="5" max="5" width="10.125" style="373" customWidth="1"/>
    <col min="6" max="19" width="0" style="373" hidden="1" customWidth="1"/>
    <col min="20" max="20" width="1.375" style="373" customWidth="1"/>
    <col min="21" max="21" width="10.125" style="373" customWidth="1"/>
    <col min="22" max="22" width="1.375" style="373" customWidth="1"/>
    <col min="23" max="23" width="9.625" style="374" customWidth="1"/>
    <col min="24" max="24" width="11.625" style="373" customWidth="1"/>
    <col min="25" max="16384" width="9" style="373"/>
  </cols>
  <sheetData>
    <row r="1" spans="1:26" ht="12" customHeight="1">
      <c r="A1" s="372" t="str">
        <f>'Distribution Statement '!A1</f>
        <v>NIT - STATE ENTERPRISE FUND</v>
      </c>
    </row>
    <row r="2" spans="1:26" ht="12" customHeight="1">
      <c r="A2" s="446" t="str">
        <f>UHF!A2</f>
        <v>STATEMENT OF MOVEMENT IN UNIT HOLDERS' FUND (UNAUDITED)</v>
      </c>
    </row>
    <row r="3" spans="1:26" ht="12" customHeight="1">
      <c r="A3" s="447" t="str">
        <f>UHF!A3</f>
        <v>FOR THE NINE MONTHS PERIOD ENDED MARCH 31, 2016</v>
      </c>
    </row>
    <row r="4" spans="1:26" ht="12" customHeight="1">
      <c r="A4" s="375" t="s">
        <v>314</v>
      </c>
    </row>
    <row r="5" spans="1:26" ht="12" customHeight="1">
      <c r="A5" s="375"/>
    </row>
    <row r="6" spans="1:26" ht="12" customHeight="1">
      <c r="D6" s="776" t="s">
        <v>115</v>
      </c>
      <c r="E6" s="778" t="s">
        <v>331</v>
      </c>
      <c r="F6" s="451"/>
      <c r="G6" s="778" t="s">
        <v>301</v>
      </c>
      <c r="H6" s="452"/>
      <c r="I6" s="780" t="s">
        <v>183</v>
      </c>
      <c r="J6" s="453"/>
      <c r="K6" s="453"/>
      <c r="L6" s="453"/>
      <c r="M6" s="453"/>
      <c r="N6" s="453"/>
      <c r="O6" s="453"/>
      <c r="P6" s="453"/>
      <c r="Q6" s="453"/>
      <c r="R6" s="453"/>
      <c r="S6" s="453"/>
      <c r="T6" s="776"/>
      <c r="U6" s="778" t="s">
        <v>332</v>
      </c>
      <c r="V6" s="782"/>
      <c r="W6" s="780" t="s">
        <v>333</v>
      </c>
    </row>
    <row r="7" spans="1:26" ht="40.5" customHeight="1">
      <c r="A7" s="378"/>
      <c r="B7" s="378"/>
      <c r="C7" s="379"/>
      <c r="D7" s="777"/>
      <c r="E7" s="779"/>
      <c r="F7" s="454"/>
      <c r="G7" s="779"/>
      <c r="H7" s="455"/>
      <c r="I7" s="779"/>
      <c r="J7" s="456"/>
      <c r="K7" s="456"/>
      <c r="L7" s="456"/>
      <c r="M7" s="456"/>
      <c r="N7" s="456"/>
      <c r="O7" s="456"/>
      <c r="P7" s="456"/>
      <c r="Q7" s="456"/>
      <c r="R7" s="456"/>
      <c r="S7" s="456"/>
      <c r="T7" s="777"/>
      <c r="U7" s="779"/>
      <c r="V7" s="777"/>
      <c r="W7" s="779"/>
      <c r="X7" s="377"/>
    </row>
    <row r="8" spans="1:26" ht="12.75" customHeight="1">
      <c r="A8" s="378"/>
      <c r="B8" s="378"/>
      <c r="C8" s="379"/>
      <c r="D8" s="460"/>
      <c r="E8" s="466" t="s">
        <v>269</v>
      </c>
      <c r="F8" s="464"/>
      <c r="G8" s="466"/>
      <c r="H8" s="467"/>
      <c r="I8" s="466"/>
      <c r="J8" s="465"/>
      <c r="K8" s="465"/>
      <c r="L8" s="465"/>
      <c r="M8" s="465"/>
      <c r="N8" s="465"/>
      <c r="O8" s="465"/>
      <c r="P8" s="465"/>
      <c r="Q8" s="465"/>
      <c r="R8" s="465"/>
      <c r="S8" s="465"/>
      <c r="T8" s="465"/>
      <c r="U8" s="466" t="s">
        <v>270</v>
      </c>
      <c r="V8" s="466"/>
      <c r="W8" s="466" t="s">
        <v>317</v>
      </c>
      <c r="X8" s="377"/>
    </row>
    <row r="9" spans="1:26" ht="12" customHeight="1">
      <c r="A9" s="378"/>
      <c r="B9" s="378"/>
      <c r="C9" s="379"/>
      <c r="D9" s="379"/>
      <c r="E9" s="781" t="s">
        <v>302</v>
      </c>
      <c r="F9" s="781"/>
      <c r="G9" s="781"/>
      <c r="H9" s="781"/>
      <c r="I9" s="781"/>
      <c r="J9" s="781"/>
      <c r="K9" s="781"/>
      <c r="L9" s="781"/>
      <c r="M9" s="781"/>
      <c r="N9" s="781"/>
      <c r="O9" s="781"/>
      <c r="P9" s="781"/>
      <c r="Q9" s="781"/>
      <c r="R9" s="781"/>
      <c r="S9" s="781"/>
      <c r="T9" s="781"/>
      <c r="U9" s="781"/>
      <c r="V9" s="781"/>
      <c r="W9" s="781"/>
      <c r="X9" s="377"/>
    </row>
    <row r="10" spans="1:26" ht="12" customHeight="1">
      <c r="A10" s="377"/>
      <c r="B10" s="377"/>
      <c r="C10" s="377"/>
      <c r="D10" s="377"/>
      <c r="E10" s="382"/>
      <c r="F10" s="382"/>
      <c r="G10" s="382"/>
      <c r="H10" s="382"/>
      <c r="I10" s="382"/>
      <c r="J10" s="382"/>
      <c r="K10" s="382"/>
      <c r="L10" s="382"/>
      <c r="M10" s="382"/>
      <c r="N10" s="382"/>
      <c r="O10" s="382"/>
      <c r="P10" s="382"/>
      <c r="Q10" s="382"/>
      <c r="R10" s="382"/>
      <c r="S10" s="382"/>
      <c r="T10" s="382"/>
      <c r="U10" s="382"/>
      <c r="V10" s="382"/>
      <c r="W10" s="382"/>
      <c r="X10" s="377"/>
    </row>
    <row r="11" spans="1:26" ht="12" customHeight="1">
      <c r="A11" s="383"/>
      <c r="B11" s="384"/>
      <c r="C11" s="384"/>
      <c r="D11" s="384"/>
      <c r="E11" s="385"/>
      <c r="F11" s="13"/>
      <c r="G11" s="386"/>
      <c r="H11" s="386"/>
      <c r="I11" s="385"/>
      <c r="J11" s="385"/>
      <c r="K11" s="386"/>
      <c r="L11" s="386"/>
      <c r="M11" s="386"/>
      <c r="N11" s="386"/>
      <c r="O11" s="386"/>
      <c r="P11" s="386"/>
      <c r="Q11" s="386"/>
      <c r="R11" s="386"/>
      <c r="S11" s="386"/>
      <c r="T11" s="386"/>
      <c r="U11" s="386"/>
      <c r="V11" s="386"/>
      <c r="W11" s="13"/>
      <c r="X11" s="386"/>
    </row>
    <row r="12" spans="1:26" ht="12" customHeight="1">
      <c r="A12" s="387" t="s">
        <v>256</v>
      </c>
      <c r="B12" s="153"/>
      <c r="C12" s="153"/>
      <c r="D12" s="153"/>
      <c r="E12" s="13">
        <f>UHF!F9</f>
        <v>2569625</v>
      </c>
      <c r="F12" s="13"/>
      <c r="G12" s="13"/>
      <c r="H12" s="13"/>
      <c r="I12" s="388"/>
      <c r="J12" s="13"/>
      <c r="K12" s="13"/>
      <c r="L12" s="13"/>
      <c r="M12" s="13"/>
      <c r="N12" s="13"/>
      <c r="O12" s="13"/>
      <c r="P12" s="13"/>
      <c r="Q12" s="13"/>
      <c r="R12" s="13"/>
      <c r="S12" s="13"/>
      <c r="T12" s="13"/>
      <c r="U12" s="389">
        <v>20829519</v>
      </c>
      <c r="V12" s="389"/>
      <c r="W12" s="389">
        <f>U40</f>
        <v>21532974</v>
      </c>
      <c r="X12" s="13"/>
      <c r="Y12" s="374"/>
      <c r="Z12" s="374"/>
    </row>
    <row r="13" spans="1:26" ht="12" customHeight="1">
      <c r="A13" s="153"/>
      <c r="B13" s="153"/>
      <c r="C13" s="153"/>
      <c r="D13" s="153"/>
      <c r="E13" s="13"/>
      <c r="F13" s="13"/>
      <c r="G13" s="13"/>
      <c r="H13" s="13"/>
      <c r="I13" s="388"/>
      <c r="J13" s="13"/>
      <c r="K13" s="13"/>
      <c r="L13" s="13"/>
      <c r="M13" s="13"/>
      <c r="N13" s="13"/>
      <c r="O13" s="13"/>
      <c r="P13" s="13"/>
      <c r="Q13" s="13"/>
      <c r="R13" s="13"/>
      <c r="S13" s="13"/>
      <c r="T13" s="13"/>
      <c r="U13" s="389"/>
      <c r="V13" s="389"/>
      <c r="W13" s="389"/>
      <c r="X13" s="13"/>
      <c r="Y13" s="374"/>
      <c r="Z13" s="374"/>
    </row>
    <row r="14" spans="1:26" ht="12" customHeight="1">
      <c r="A14" s="390" t="s">
        <v>208</v>
      </c>
      <c r="B14" s="391"/>
      <c r="C14" s="392"/>
      <c r="D14" s="392"/>
      <c r="E14" s="393">
        <f>UHF!F12</f>
        <v>0</v>
      </c>
      <c r="F14" s="13"/>
      <c r="G14" s="13">
        <v>2684710</v>
      </c>
      <c r="H14" s="13" t="e">
        <f>G14-#REF!</f>
        <v>#REF!</v>
      </c>
      <c r="I14" s="389"/>
      <c r="J14" s="13"/>
      <c r="K14" s="13"/>
      <c r="L14" s="13"/>
      <c r="M14" s="13"/>
      <c r="N14" s="13"/>
      <c r="O14" s="13"/>
      <c r="P14" s="13"/>
      <c r="Q14" s="13"/>
      <c r="R14" s="13"/>
      <c r="S14" s="13"/>
      <c r="T14" s="13"/>
      <c r="U14" s="156">
        <v>500000</v>
      </c>
      <c r="V14" s="156"/>
      <c r="W14" s="156">
        <f>E14-U14</f>
        <v>-500000</v>
      </c>
      <c r="X14" s="389"/>
      <c r="Y14" s="374"/>
      <c r="Z14" s="374"/>
    </row>
    <row r="15" spans="1:26" ht="12" customHeight="1">
      <c r="A15" s="394"/>
      <c r="B15" s="391"/>
      <c r="C15" s="392"/>
      <c r="D15" s="392"/>
      <c r="E15" s="14"/>
      <c r="F15" s="13"/>
      <c r="G15" s="13"/>
      <c r="H15" s="13"/>
      <c r="I15" s="389"/>
      <c r="J15" s="13"/>
      <c r="K15" s="13"/>
      <c r="L15" s="13"/>
      <c r="M15" s="13"/>
      <c r="N15" s="13"/>
      <c r="O15" s="13"/>
      <c r="P15" s="13"/>
      <c r="Q15" s="13"/>
      <c r="R15" s="13"/>
      <c r="S15" s="13"/>
      <c r="T15" s="13"/>
      <c r="U15" s="14"/>
      <c r="V15" s="14"/>
      <c r="W15" s="14"/>
      <c r="X15" s="13"/>
      <c r="Y15" s="374"/>
      <c r="Z15" s="374"/>
    </row>
    <row r="16" spans="1:26" ht="12" customHeight="1">
      <c r="A16" s="390" t="s">
        <v>209</v>
      </c>
      <c r="B16" s="391"/>
      <c r="C16" s="392"/>
      <c r="D16" s="392"/>
      <c r="E16" s="395">
        <f>UHF!F15</f>
        <v>0</v>
      </c>
      <c r="F16" s="13"/>
      <c r="G16" s="13">
        <v>-1848383</v>
      </c>
      <c r="H16" s="13">
        <f>E16-G16</f>
        <v>1848383</v>
      </c>
      <c r="I16" s="396"/>
      <c r="J16" s="13"/>
      <c r="K16" s="13"/>
      <c r="L16" s="13"/>
      <c r="M16" s="13"/>
      <c r="N16" s="13"/>
      <c r="O16" s="13"/>
      <c r="P16" s="13"/>
      <c r="Q16" s="13"/>
      <c r="R16" s="13"/>
      <c r="S16" s="13"/>
      <c r="T16" s="13"/>
      <c r="U16" s="16">
        <v>-2222002</v>
      </c>
      <c r="V16" s="16"/>
      <c r="W16" s="16">
        <f>E16-U16</f>
        <v>2222002</v>
      </c>
      <c r="X16" s="389"/>
      <c r="Y16" s="374"/>
      <c r="Z16" s="374"/>
    </row>
    <row r="17" spans="1:26" ht="12" customHeight="1">
      <c r="A17" s="391"/>
      <c r="B17" s="391"/>
      <c r="C17" s="392"/>
      <c r="D17" s="392"/>
      <c r="E17" s="13">
        <f>SUM(E14:E16)</f>
        <v>0</v>
      </c>
      <c r="F17" s="13"/>
      <c r="G17" s="13">
        <v>836326</v>
      </c>
      <c r="H17" s="13" t="s">
        <v>303</v>
      </c>
      <c r="I17" s="396"/>
      <c r="J17" s="13"/>
      <c r="K17" s="13"/>
      <c r="L17" s="13"/>
      <c r="M17" s="13"/>
      <c r="N17" s="13"/>
      <c r="O17" s="13"/>
      <c r="P17" s="13"/>
      <c r="Q17" s="13"/>
      <c r="R17" s="13"/>
      <c r="S17" s="13"/>
      <c r="T17" s="13"/>
      <c r="U17" s="13">
        <f>SUM(U14:U16)</f>
        <v>-1722002</v>
      </c>
      <c r="V17" s="13"/>
      <c r="W17" s="13">
        <f>E17-U17</f>
        <v>1722002</v>
      </c>
      <c r="X17" s="13"/>
      <c r="Y17" s="374"/>
      <c r="Z17" s="374"/>
    </row>
    <row r="18" spans="1:26" ht="12" customHeight="1">
      <c r="A18" s="391"/>
      <c r="B18" s="391"/>
      <c r="C18" s="392"/>
      <c r="D18" s="392"/>
      <c r="E18" s="13"/>
      <c r="F18" s="13"/>
      <c r="G18" s="13"/>
      <c r="H18" s="13"/>
      <c r="I18" s="396"/>
      <c r="J18" s="13"/>
      <c r="K18" s="13"/>
      <c r="L18" s="13"/>
      <c r="M18" s="13"/>
      <c r="N18" s="13"/>
      <c r="O18" s="13"/>
      <c r="P18" s="13"/>
      <c r="Q18" s="13"/>
      <c r="R18" s="13"/>
      <c r="S18" s="13"/>
      <c r="T18" s="13"/>
      <c r="U18" s="13"/>
      <c r="V18" s="13"/>
      <c r="W18" s="13"/>
      <c r="X18" s="13"/>
      <c r="Y18" s="374"/>
      <c r="Z18" s="374"/>
    </row>
    <row r="19" spans="1:26" ht="12" customHeight="1">
      <c r="A19" s="391" t="s">
        <v>304</v>
      </c>
      <c r="B19" s="391"/>
      <c r="C19" s="392"/>
      <c r="D19" s="392"/>
      <c r="E19" s="13" t="e">
        <f>UHF!#REF!</f>
        <v>#REF!</v>
      </c>
      <c r="F19" s="13"/>
      <c r="G19" s="13"/>
      <c r="H19" s="13"/>
      <c r="I19" s="396"/>
      <c r="J19" s="13"/>
      <c r="K19" s="13"/>
      <c r="L19" s="13"/>
      <c r="M19" s="13"/>
      <c r="N19" s="13"/>
      <c r="O19" s="13"/>
      <c r="P19" s="13"/>
      <c r="Q19" s="13"/>
      <c r="R19" s="13"/>
      <c r="S19" s="13"/>
      <c r="T19" s="13"/>
      <c r="U19" s="13">
        <v>1084376</v>
      </c>
      <c r="V19" s="13"/>
      <c r="W19" s="13" t="e">
        <f>E19-U19</f>
        <v>#REF!</v>
      </c>
      <c r="X19" s="13"/>
      <c r="Y19" s="374"/>
      <c r="Z19" s="374"/>
    </row>
    <row r="20" spans="1:26" ht="12" customHeight="1">
      <c r="A20" s="391"/>
      <c r="B20" s="391"/>
      <c r="C20" s="392"/>
      <c r="D20" s="392"/>
      <c r="E20" s="13"/>
      <c r="F20" s="13"/>
      <c r="G20" s="13"/>
      <c r="H20" s="13"/>
      <c r="I20" s="396"/>
      <c r="J20" s="13"/>
      <c r="K20" s="13"/>
      <c r="L20" s="13"/>
      <c r="M20" s="13"/>
      <c r="N20" s="13"/>
      <c r="O20" s="13"/>
      <c r="P20" s="13"/>
      <c r="Q20" s="13"/>
      <c r="R20" s="13"/>
      <c r="S20" s="13"/>
      <c r="T20" s="13"/>
      <c r="U20" s="13"/>
      <c r="V20" s="13"/>
      <c r="W20" s="13"/>
      <c r="X20" s="13"/>
      <c r="Y20" s="374"/>
      <c r="Z20" s="374"/>
    </row>
    <row r="21" spans="1:26" ht="12" customHeight="1">
      <c r="A21" s="391"/>
      <c r="B21" s="391"/>
      <c r="C21" s="392"/>
      <c r="D21" s="392"/>
      <c r="E21" s="13"/>
      <c r="F21" s="13"/>
      <c r="G21" s="13"/>
      <c r="H21" s="13"/>
      <c r="I21" s="396"/>
      <c r="J21" s="13"/>
      <c r="K21" s="13"/>
      <c r="L21" s="13"/>
      <c r="M21" s="13"/>
      <c r="N21" s="13"/>
      <c r="O21" s="13"/>
      <c r="P21" s="13"/>
      <c r="Q21" s="13"/>
      <c r="R21" s="13"/>
      <c r="S21" s="13"/>
      <c r="T21" s="13"/>
      <c r="U21" s="13"/>
      <c r="V21" s="13"/>
      <c r="W21" s="13"/>
      <c r="X21" s="13"/>
      <c r="Y21" s="374"/>
      <c r="Z21" s="374"/>
    </row>
    <row r="22" spans="1:26" ht="12" customHeight="1">
      <c r="A22" s="391"/>
      <c r="B22" s="391"/>
      <c r="C22" s="392"/>
      <c r="D22" s="392"/>
      <c r="E22" s="122" t="e">
        <f>E19+E17+E12</f>
        <v>#REF!</v>
      </c>
      <c r="F22" s="122"/>
      <c r="G22" s="122"/>
      <c r="H22" s="122"/>
      <c r="I22" s="290"/>
      <c r="J22" s="122"/>
      <c r="K22" s="122"/>
      <c r="L22" s="122"/>
      <c r="M22" s="122"/>
      <c r="N22" s="122"/>
      <c r="O22" s="122"/>
      <c r="P22" s="122"/>
      <c r="Q22" s="122"/>
      <c r="R22" s="122"/>
      <c r="S22" s="122"/>
      <c r="T22" s="122"/>
      <c r="U22" s="122">
        <f>U19+U17+U12</f>
        <v>20191893</v>
      </c>
      <c r="V22" s="122"/>
      <c r="W22" s="122" t="e">
        <f>W19+W17+W12</f>
        <v>#REF!</v>
      </c>
      <c r="X22" s="13"/>
      <c r="Y22" s="374"/>
      <c r="Z22" s="374"/>
    </row>
    <row r="23" spans="1:26" ht="12" customHeight="1">
      <c r="A23" s="391"/>
      <c r="B23" s="391"/>
      <c r="C23" s="392"/>
      <c r="D23" s="392"/>
      <c r="E23" s="13"/>
      <c r="F23" s="13"/>
      <c r="G23" s="13"/>
      <c r="H23" s="13"/>
      <c r="I23" s="396"/>
      <c r="J23" s="13"/>
      <c r="K23" s="13"/>
      <c r="L23" s="13"/>
      <c r="M23" s="13"/>
      <c r="N23" s="13"/>
      <c r="O23" s="13"/>
      <c r="P23" s="13"/>
      <c r="Q23" s="13"/>
      <c r="R23" s="13"/>
      <c r="S23" s="13"/>
      <c r="T23" s="13"/>
      <c r="U23" s="13"/>
      <c r="V23" s="13"/>
      <c r="W23" s="13"/>
      <c r="X23" s="13"/>
      <c r="Y23" s="374"/>
      <c r="Z23" s="374"/>
    </row>
    <row r="24" spans="1:26" ht="12" customHeight="1">
      <c r="A24" s="391"/>
      <c r="B24" s="391"/>
      <c r="C24" s="392"/>
      <c r="D24" s="392"/>
      <c r="E24" s="396"/>
      <c r="F24" s="13"/>
      <c r="G24" s="13" t="s">
        <v>305</v>
      </c>
      <c r="H24" s="13"/>
      <c r="I24" s="396"/>
      <c r="J24" s="13"/>
      <c r="K24" s="13"/>
      <c r="L24" s="13"/>
      <c r="M24" s="13"/>
      <c r="N24" s="13"/>
      <c r="O24" s="13"/>
      <c r="P24" s="13"/>
      <c r="Q24" s="13"/>
      <c r="R24" s="13"/>
      <c r="S24" s="13"/>
      <c r="T24" s="13"/>
      <c r="U24" s="396"/>
      <c r="V24" s="396"/>
      <c r="W24" s="396"/>
      <c r="X24" s="396"/>
      <c r="Y24" s="374"/>
      <c r="Z24" s="374"/>
    </row>
    <row r="25" spans="1:26" ht="12" customHeight="1">
      <c r="A25" s="391" t="s">
        <v>306</v>
      </c>
      <c r="B25" s="391"/>
      <c r="C25" s="392"/>
      <c r="D25" s="392"/>
      <c r="E25" s="396"/>
      <c r="F25" s="13"/>
      <c r="G25" s="13"/>
      <c r="H25" s="13"/>
      <c r="I25" s="389"/>
      <c r="J25" s="13"/>
      <c r="K25" s="13"/>
      <c r="L25" s="13"/>
      <c r="M25" s="13"/>
      <c r="N25" s="13"/>
      <c r="O25" s="13"/>
      <c r="P25" s="13"/>
      <c r="Q25" s="13"/>
      <c r="R25" s="13"/>
      <c r="S25" s="13"/>
      <c r="T25" s="13"/>
      <c r="U25" s="396"/>
      <c r="V25" s="396"/>
      <c r="W25" s="396"/>
      <c r="X25" s="396"/>
      <c r="Y25" s="374"/>
      <c r="Z25" s="374"/>
    </row>
    <row r="26" spans="1:26" ht="12" customHeight="1">
      <c r="A26" s="155" t="s">
        <v>307</v>
      </c>
      <c r="B26" s="391"/>
      <c r="C26" s="392"/>
      <c r="D26" s="392"/>
      <c r="E26" s="389">
        <f>UHF!F20</f>
        <v>0</v>
      </c>
      <c r="F26" s="13">
        <f>266193758-181079778</f>
        <v>85113980</v>
      </c>
      <c r="G26" s="13"/>
      <c r="H26" s="13"/>
      <c r="I26" s="396"/>
      <c r="J26" s="13"/>
      <c r="K26" s="13"/>
      <c r="L26" s="13"/>
      <c r="M26" s="13"/>
      <c r="N26" s="13"/>
      <c r="O26" s="13"/>
      <c r="P26" s="13"/>
      <c r="Q26" s="13"/>
      <c r="R26" s="13"/>
      <c r="S26" s="13"/>
      <c r="T26" s="13"/>
      <c r="U26" s="13">
        <v>341610</v>
      </c>
      <c r="V26" s="13"/>
      <c r="W26" s="13">
        <f>E26-U26</f>
        <v>-341610</v>
      </c>
      <c r="X26" s="389"/>
      <c r="Y26" s="374"/>
      <c r="Z26" s="374"/>
    </row>
    <row r="27" spans="1:26" ht="12" customHeight="1">
      <c r="A27" s="155"/>
      <c r="B27" s="391"/>
      <c r="C27" s="392"/>
      <c r="D27" s="392"/>
      <c r="E27" s="396"/>
      <c r="F27" s="13"/>
      <c r="G27" s="13"/>
      <c r="H27" s="13"/>
      <c r="I27" s="396"/>
      <c r="J27" s="13"/>
      <c r="K27" s="13"/>
      <c r="L27" s="13"/>
      <c r="M27" s="13"/>
      <c r="N27" s="13"/>
      <c r="O27" s="13"/>
      <c r="P27" s="13"/>
      <c r="Q27" s="13"/>
      <c r="R27" s="13"/>
      <c r="S27" s="13"/>
      <c r="T27" s="13"/>
      <c r="U27" s="396"/>
      <c r="V27" s="396"/>
      <c r="W27" s="396"/>
      <c r="X27" s="396"/>
      <c r="Y27" s="374"/>
      <c r="Z27" s="374"/>
    </row>
    <row r="28" spans="1:26" ht="12" customHeight="1">
      <c r="A28" s="153" t="s">
        <v>308</v>
      </c>
      <c r="B28" s="391"/>
      <c r="C28" s="392"/>
      <c r="D28" s="392"/>
      <c r="E28" s="13"/>
      <c r="F28" s="13"/>
      <c r="G28" s="13"/>
      <c r="H28" s="13"/>
      <c r="I28" s="396"/>
      <c r="J28" s="13"/>
      <c r="K28" s="13"/>
      <c r="L28" s="13"/>
      <c r="M28" s="13"/>
      <c r="N28" s="13"/>
      <c r="O28" s="13"/>
      <c r="P28" s="13"/>
      <c r="Q28" s="13"/>
      <c r="R28" s="13"/>
      <c r="S28" s="13"/>
      <c r="T28" s="13"/>
      <c r="U28" s="389"/>
      <c r="V28" s="389"/>
      <c r="W28" s="389"/>
      <c r="X28" s="13"/>
      <c r="Y28" s="374"/>
      <c r="Z28" s="374"/>
    </row>
    <row r="29" spans="1:26" ht="12" customHeight="1">
      <c r="A29" s="398" t="s">
        <v>309</v>
      </c>
      <c r="B29" s="391"/>
      <c r="C29" s="392"/>
      <c r="D29" s="392"/>
      <c r="E29" s="13">
        <f>UHF!F25</f>
        <v>-781416</v>
      </c>
      <c r="F29" s="13"/>
      <c r="G29" s="13"/>
      <c r="H29" s="13"/>
      <c r="I29" s="396"/>
      <c r="J29" s="13"/>
      <c r="K29" s="13"/>
      <c r="L29" s="13"/>
      <c r="M29" s="13"/>
      <c r="N29" s="13"/>
      <c r="O29" s="13"/>
      <c r="P29" s="13"/>
      <c r="Q29" s="13"/>
      <c r="R29" s="13"/>
      <c r="S29" s="13"/>
      <c r="T29" s="13"/>
      <c r="U29" s="389">
        <v>1545952</v>
      </c>
      <c r="V29" s="389"/>
      <c r="W29" s="13">
        <f>E29-U29</f>
        <v>-2327368</v>
      </c>
      <c r="X29" s="13"/>
      <c r="Y29" s="374"/>
      <c r="Z29" s="374"/>
    </row>
    <row r="30" spans="1:26" ht="12" customHeight="1">
      <c r="A30" s="153"/>
      <c r="B30" s="391"/>
      <c r="C30" s="392"/>
      <c r="D30" s="392"/>
      <c r="E30" s="396"/>
      <c r="F30" s="13"/>
      <c r="G30" s="13"/>
      <c r="H30" s="13"/>
      <c r="I30" s="396"/>
      <c r="J30" s="13"/>
      <c r="K30" s="13"/>
      <c r="L30" s="13"/>
      <c r="M30" s="13"/>
      <c r="N30" s="13"/>
      <c r="O30" s="13"/>
      <c r="P30" s="13"/>
      <c r="Q30" s="13"/>
      <c r="R30" s="13"/>
      <c r="S30" s="13"/>
      <c r="T30" s="13"/>
      <c r="U30" s="396"/>
      <c r="V30" s="13"/>
      <c r="W30" s="396"/>
      <c r="X30" s="396"/>
      <c r="Y30" s="374"/>
      <c r="Z30" s="374"/>
    </row>
    <row r="31" spans="1:26" ht="12" customHeight="1">
      <c r="A31" s="391" t="s">
        <v>311</v>
      </c>
      <c r="B31" s="391"/>
      <c r="C31" s="392"/>
      <c r="D31" s="392"/>
      <c r="E31" s="393">
        <f>UHF!F27</f>
        <v>17504</v>
      </c>
      <c r="F31" s="122"/>
      <c r="G31" s="122"/>
      <c r="H31" s="122"/>
      <c r="I31" s="290"/>
      <c r="J31" s="122"/>
      <c r="K31" s="122"/>
      <c r="L31" s="122"/>
      <c r="M31" s="122"/>
      <c r="N31" s="122"/>
      <c r="O31" s="122"/>
      <c r="P31" s="122"/>
      <c r="Q31" s="122"/>
      <c r="R31" s="122"/>
      <c r="S31" s="122"/>
      <c r="T31" s="13"/>
      <c r="U31" s="399">
        <v>673703</v>
      </c>
      <c r="V31" s="13"/>
      <c r="W31" s="399">
        <f>E31-U31</f>
        <v>-656199</v>
      </c>
      <c r="X31" s="389"/>
      <c r="Y31" s="374"/>
      <c r="Z31" s="374"/>
    </row>
    <row r="32" spans="1:26" ht="12" customHeight="1">
      <c r="A32" s="391"/>
      <c r="B32" s="391"/>
      <c r="C32" s="392"/>
      <c r="D32" s="392"/>
      <c r="E32" s="400"/>
      <c r="F32" s="13"/>
      <c r="G32" s="13"/>
      <c r="H32" s="13"/>
      <c r="I32" s="396"/>
      <c r="J32" s="13"/>
      <c r="K32" s="13"/>
      <c r="L32" s="13"/>
      <c r="M32" s="13"/>
      <c r="N32" s="13"/>
      <c r="O32" s="13"/>
      <c r="P32" s="13"/>
      <c r="Q32" s="13"/>
      <c r="R32" s="13"/>
      <c r="S32" s="13"/>
      <c r="T32" s="13"/>
      <c r="U32" s="401"/>
      <c r="V32" s="13"/>
      <c r="W32" s="401"/>
      <c r="X32" s="389"/>
      <c r="Y32" s="374"/>
      <c r="Z32" s="374"/>
    </row>
    <row r="33" spans="1:26" ht="12" customHeight="1">
      <c r="A33" s="153" t="s">
        <v>310</v>
      </c>
      <c r="B33" s="391"/>
      <c r="C33" s="392"/>
      <c r="D33" s="392"/>
      <c r="E33" s="400">
        <f>UHF!F29</f>
        <v>62534</v>
      </c>
      <c r="F33" s="13"/>
      <c r="G33" s="13"/>
      <c r="H33" s="13"/>
      <c r="I33" s="396"/>
      <c r="J33" s="13"/>
      <c r="K33" s="13"/>
      <c r="L33" s="13"/>
      <c r="M33" s="13"/>
      <c r="N33" s="13"/>
      <c r="O33" s="13"/>
      <c r="P33" s="13"/>
      <c r="Q33" s="13"/>
      <c r="R33" s="13"/>
      <c r="S33" s="13"/>
      <c r="T33" s="13"/>
      <c r="U33" s="401">
        <v>-135808</v>
      </c>
      <c r="V33" s="13"/>
      <c r="W33" s="401">
        <f>E33-U33</f>
        <v>198342</v>
      </c>
      <c r="X33" s="389"/>
      <c r="Y33" s="374"/>
      <c r="Z33" s="374"/>
    </row>
    <row r="34" spans="1:26" ht="12" customHeight="1">
      <c r="A34" s="391"/>
      <c r="B34" s="391"/>
      <c r="C34" s="392"/>
      <c r="D34" s="392"/>
      <c r="E34" s="400"/>
      <c r="F34" s="13"/>
      <c r="G34" s="13"/>
      <c r="H34" s="13"/>
      <c r="I34" s="396"/>
      <c r="J34" s="13"/>
      <c r="K34" s="13"/>
      <c r="L34" s="13"/>
      <c r="M34" s="13"/>
      <c r="N34" s="13"/>
      <c r="O34" s="13"/>
      <c r="P34" s="13"/>
      <c r="Q34" s="13"/>
      <c r="R34" s="13"/>
      <c r="S34" s="13"/>
      <c r="T34" s="13"/>
      <c r="U34" s="401"/>
      <c r="V34" s="13"/>
      <c r="W34" s="401"/>
      <c r="X34" s="389"/>
      <c r="Y34" s="374"/>
      <c r="Z34" s="374"/>
    </row>
    <row r="35" spans="1:26" ht="12" customHeight="1">
      <c r="A35" s="153" t="s">
        <v>339</v>
      </c>
      <c r="B35" s="153"/>
      <c r="C35" s="153"/>
      <c r="D35" s="392"/>
      <c r="E35" s="400"/>
      <c r="F35" s="13"/>
      <c r="G35" s="13"/>
      <c r="H35" s="13"/>
      <c r="I35" s="396"/>
      <c r="J35" s="13"/>
      <c r="K35" s="13"/>
      <c r="L35" s="13"/>
      <c r="M35" s="13"/>
      <c r="N35" s="13"/>
      <c r="O35" s="13"/>
      <c r="P35" s="13"/>
      <c r="Q35" s="13"/>
      <c r="R35" s="13"/>
      <c r="S35" s="13"/>
      <c r="T35" s="13"/>
      <c r="U35" s="401"/>
      <c r="V35" s="13"/>
      <c r="W35" s="401"/>
      <c r="X35" s="389"/>
      <c r="Y35" s="374"/>
      <c r="Z35" s="374"/>
    </row>
    <row r="36" spans="1:26" ht="12" customHeight="1">
      <c r="A36" s="153" t="s">
        <v>328</v>
      </c>
      <c r="B36" s="153"/>
      <c r="C36" s="153"/>
      <c r="D36" s="392"/>
      <c r="E36" s="395" t="e">
        <f>UHF!#REF!</f>
        <v>#REF!</v>
      </c>
      <c r="F36" s="397"/>
      <c r="G36" s="397"/>
      <c r="H36" s="397"/>
      <c r="I36" s="409"/>
      <c r="J36" s="397"/>
      <c r="K36" s="397"/>
      <c r="L36" s="397"/>
      <c r="M36" s="397"/>
      <c r="N36" s="397"/>
      <c r="O36" s="397"/>
      <c r="P36" s="397"/>
      <c r="Q36" s="397"/>
      <c r="R36" s="397"/>
      <c r="S36" s="397"/>
      <c r="T36" s="13"/>
      <c r="U36" s="402">
        <v>-1084376</v>
      </c>
      <c r="V36" s="13"/>
      <c r="W36" s="402" t="e">
        <f>E36-U36</f>
        <v>#REF!</v>
      </c>
      <c r="X36" s="389"/>
      <c r="Y36" s="374"/>
      <c r="Z36" s="374"/>
    </row>
    <row r="37" spans="1:26" ht="12" customHeight="1">
      <c r="A37" s="153"/>
      <c r="B37" s="391"/>
      <c r="C37" s="392"/>
      <c r="D37" s="392"/>
      <c r="E37" s="13"/>
      <c r="F37" s="13"/>
      <c r="G37" s="13"/>
      <c r="H37" s="13"/>
      <c r="I37" s="396"/>
      <c r="J37" s="13"/>
      <c r="K37" s="13"/>
      <c r="L37" s="13"/>
      <c r="M37" s="13"/>
      <c r="N37" s="13"/>
      <c r="O37" s="13"/>
      <c r="P37" s="13"/>
      <c r="Q37" s="13"/>
      <c r="R37" s="13"/>
      <c r="S37" s="13"/>
      <c r="T37" s="13"/>
      <c r="U37" s="396"/>
      <c r="V37" s="13"/>
      <c r="W37" s="396"/>
      <c r="X37" s="13"/>
      <c r="Y37" s="374"/>
      <c r="Z37" s="374"/>
    </row>
    <row r="38" spans="1:26" ht="12" customHeight="1">
      <c r="A38" s="153"/>
      <c r="B38" s="391"/>
      <c r="C38" s="392"/>
      <c r="D38" s="392"/>
      <c r="E38" s="13" t="e">
        <f>SUM(E31:E37)</f>
        <v>#REF!</v>
      </c>
      <c r="F38" s="13"/>
      <c r="G38" s="13"/>
      <c r="H38" s="13"/>
      <c r="I38" s="396"/>
      <c r="J38" s="13"/>
      <c r="K38" s="13"/>
      <c r="L38" s="13"/>
      <c r="M38" s="13"/>
      <c r="N38" s="13"/>
      <c r="O38" s="13"/>
      <c r="P38" s="13"/>
      <c r="Q38" s="13"/>
      <c r="R38" s="13"/>
      <c r="S38" s="13"/>
      <c r="T38" s="13"/>
      <c r="U38" s="13">
        <f>SUM(U31:U37)</f>
        <v>-546481</v>
      </c>
      <c r="V38" s="13"/>
      <c r="W38" s="13" t="e">
        <f>SUM(W31:W37)</f>
        <v>#REF!</v>
      </c>
      <c r="X38" s="13"/>
      <c r="Y38" s="410"/>
      <c r="Z38" s="374"/>
    </row>
    <row r="39" spans="1:26" ht="12" customHeight="1">
      <c r="A39" s="153"/>
      <c r="B39" s="391"/>
      <c r="C39" s="392"/>
      <c r="D39" s="392"/>
      <c r="E39" s="396"/>
      <c r="F39" s="13"/>
      <c r="G39" s="13"/>
      <c r="H39" s="13"/>
      <c r="I39" s="396"/>
      <c r="J39" s="13"/>
      <c r="K39" s="13"/>
      <c r="L39" s="13"/>
      <c r="M39" s="13"/>
      <c r="N39" s="13"/>
      <c r="O39" s="13"/>
      <c r="P39" s="13"/>
      <c r="Q39" s="13"/>
      <c r="R39" s="13"/>
      <c r="S39" s="13"/>
      <c r="T39" s="13"/>
      <c r="U39" s="396"/>
      <c r="V39" s="396"/>
      <c r="W39" s="396"/>
      <c r="X39" s="396"/>
      <c r="Y39" s="374"/>
      <c r="Z39" s="374"/>
    </row>
    <row r="40" spans="1:26" ht="12" customHeight="1" thickBot="1">
      <c r="A40" s="387" t="s">
        <v>166</v>
      </c>
      <c r="B40" s="391"/>
      <c r="C40" s="392"/>
      <c r="D40" s="392"/>
      <c r="E40" s="403" t="e">
        <f>+E22+E26+E29+E38</f>
        <v>#REF!</v>
      </c>
      <c r="F40" s="13"/>
      <c r="G40" s="13"/>
      <c r="H40" s="13"/>
      <c r="I40" s="396"/>
      <c r="J40" s="13"/>
      <c r="K40" s="13"/>
      <c r="L40" s="13"/>
      <c r="M40" s="13"/>
      <c r="N40" s="13"/>
      <c r="O40" s="13"/>
      <c r="P40" s="13"/>
      <c r="Q40" s="13"/>
      <c r="R40" s="13"/>
      <c r="S40" s="13"/>
      <c r="T40" s="13"/>
      <c r="U40" s="403">
        <f>+U22+U26+U29+U38</f>
        <v>21532974</v>
      </c>
      <c r="V40" s="403"/>
      <c r="W40" s="403" t="e">
        <f>+W22+W26+W29+W38</f>
        <v>#REF!</v>
      </c>
      <c r="X40" s="396"/>
      <c r="Y40" s="374"/>
      <c r="Z40" s="374"/>
    </row>
    <row r="41" spans="1:26" ht="12" customHeight="1" thickTop="1">
      <c r="A41" s="153"/>
      <c r="B41" s="391"/>
      <c r="C41" s="392"/>
      <c r="D41" s="392"/>
      <c r="E41" s="396"/>
      <c r="F41" s="13"/>
      <c r="G41" s="13"/>
      <c r="H41" s="13"/>
      <c r="I41" s="396"/>
      <c r="J41" s="13"/>
      <c r="K41" s="13"/>
      <c r="L41" s="13"/>
      <c r="M41" s="13"/>
      <c r="N41" s="13"/>
      <c r="O41" s="13"/>
      <c r="P41" s="13"/>
      <c r="Q41" s="13"/>
      <c r="R41" s="13"/>
      <c r="S41" s="13"/>
      <c r="T41" s="13"/>
      <c r="U41" s="13"/>
      <c r="V41" s="13"/>
      <c r="W41" s="13"/>
      <c r="X41" s="13"/>
      <c r="Y41" s="374"/>
      <c r="Z41" s="374"/>
    </row>
    <row r="42" spans="1:26" ht="12" customHeight="1">
      <c r="A42" s="391"/>
      <c r="B42" s="391"/>
      <c r="C42" s="404"/>
      <c r="D42" s="404"/>
      <c r="E42" s="389"/>
      <c r="F42" s="13"/>
      <c r="G42" s="13"/>
      <c r="H42" s="13"/>
      <c r="I42" s="405" t="e">
        <f>-#REF!</f>
        <v>#REF!</v>
      </c>
      <c r="J42" s="13"/>
      <c r="K42" s="13"/>
      <c r="L42" s="13"/>
      <c r="M42" s="13"/>
      <c r="N42" s="13"/>
      <c r="O42" s="13"/>
      <c r="P42" s="13"/>
      <c r="Q42" s="13"/>
      <c r="R42" s="13"/>
      <c r="S42" s="13"/>
      <c r="T42" s="13"/>
      <c r="U42" s="13"/>
      <c r="V42" s="13"/>
      <c r="W42" s="13"/>
      <c r="X42" s="13"/>
      <c r="Y42" s="374"/>
      <c r="Z42" s="374"/>
    </row>
    <row r="43" spans="1:26" ht="12" customHeight="1">
      <c r="A43" s="84"/>
      <c r="B43" s="377"/>
      <c r="C43" s="406"/>
      <c r="D43" s="406"/>
      <c r="E43" s="13"/>
      <c r="F43" s="7"/>
      <c r="G43" s="7"/>
      <c r="H43" s="7"/>
      <c r="I43" s="7"/>
      <c r="J43" s="7"/>
      <c r="K43" s="7"/>
      <c r="L43" s="7"/>
      <c r="M43" s="7"/>
      <c r="N43" s="7"/>
      <c r="O43" s="7"/>
      <c r="P43" s="7"/>
      <c r="Q43" s="7"/>
      <c r="R43" s="7"/>
      <c r="S43" s="7"/>
      <c r="T43" s="7"/>
      <c r="U43" s="7"/>
      <c r="V43" s="7"/>
      <c r="W43" s="13"/>
      <c r="X43" s="13"/>
      <c r="Y43" s="374"/>
      <c r="Z43" s="374"/>
    </row>
    <row r="44" spans="1:26">
      <c r="A44" s="84"/>
      <c r="B44" s="377"/>
      <c r="C44" s="406"/>
      <c r="D44" s="406"/>
      <c r="E44" s="407"/>
      <c r="F44" s="377"/>
      <c r="G44" s="377"/>
      <c r="H44" s="377"/>
      <c r="I44" s="377"/>
      <c r="J44" s="377"/>
      <c r="K44" s="377"/>
      <c r="L44" s="377"/>
      <c r="M44" s="377"/>
      <c r="N44" s="377"/>
      <c r="O44" s="377"/>
      <c r="P44" s="377"/>
      <c r="Q44" s="377"/>
      <c r="R44" s="377"/>
      <c r="S44" s="377"/>
      <c r="T44" s="377"/>
      <c r="U44" s="377"/>
      <c r="V44" s="377"/>
      <c r="W44" s="381"/>
      <c r="X44" s="7"/>
    </row>
    <row r="45" spans="1:26">
      <c r="C45" s="406"/>
      <c r="D45" s="406"/>
      <c r="E45" s="377"/>
      <c r="F45" s="408"/>
    </row>
    <row r="46" spans="1:26" ht="15.75" customHeight="1">
      <c r="C46" s="406"/>
      <c r="D46" s="406"/>
      <c r="E46" s="377"/>
      <c r="F46" s="14"/>
    </row>
    <row r="47" spans="1:26">
      <c r="C47" s="406"/>
      <c r="D47" s="406"/>
      <c r="E47" s="377"/>
      <c r="F47" s="14"/>
    </row>
    <row r="48" spans="1:26">
      <c r="C48" s="406"/>
      <c r="D48" s="406"/>
      <c r="E48" s="377"/>
      <c r="F48" s="14">
        <v>-67551</v>
      </c>
    </row>
    <row r="49" spans="3:6">
      <c r="C49" s="406"/>
      <c r="D49" s="406"/>
      <c r="E49" s="377"/>
      <c r="F49" s="14">
        <v>-12813</v>
      </c>
    </row>
    <row r="50" spans="3:6">
      <c r="C50" s="406"/>
      <c r="D50" s="406"/>
      <c r="E50" s="377"/>
      <c r="F50" s="16">
        <v>-147928</v>
      </c>
    </row>
  </sheetData>
  <mergeCells count="9">
    <mergeCell ref="D6:D7"/>
    <mergeCell ref="U6:U7"/>
    <mergeCell ref="W6:W7"/>
    <mergeCell ref="E9:W9"/>
    <mergeCell ref="E6:E7"/>
    <mergeCell ref="G6:G7"/>
    <mergeCell ref="I6:I7"/>
    <mergeCell ref="T6:T7"/>
    <mergeCell ref="V6:V7"/>
  </mergeCells>
  <printOptions horizontalCentered="1"/>
  <pageMargins left="0.75" right="0.5" top="0.5" bottom="0.25" header="0.5" footer="0.5"/>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0"/>
  </sheetPr>
  <dimension ref="A1:AF51"/>
  <sheetViews>
    <sheetView view="pageBreakPreview" topLeftCell="A21" zoomScaleSheetLayoutView="100" workbookViewId="0">
      <selection activeCell="J22" sqref="J22"/>
    </sheetView>
  </sheetViews>
  <sheetFormatPr defaultRowHeight="15.75"/>
  <cols>
    <col min="4" max="4" width="9.125" bestFit="1" customWidth="1"/>
    <col min="5" max="5" width="7.25" customWidth="1"/>
    <col min="6" max="6" width="14.75" customWidth="1"/>
    <col min="7" max="7" width="0.875" customWidth="1"/>
    <col min="8" max="8" width="14.75" customWidth="1"/>
    <col min="9" max="9" width="0.875" customWidth="1"/>
    <col min="10" max="10" width="10.875" customWidth="1"/>
    <col min="11" max="11" width="14.375" style="443" customWidth="1"/>
    <col min="12" max="14" width="10.875" customWidth="1"/>
  </cols>
  <sheetData>
    <row r="1" spans="1:32" ht="12" customHeight="1">
      <c r="A1" s="411" t="str">
        <f>'Cash Flow'!A1</f>
        <v>NIT - STATE ENTERPRISE FUND</v>
      </c>
      <c r="B1" s="412"/>
      <c r="C1" s="412"/>
      <c r="D1" s="412"/>
      <c r="E1" s="412"/>
      <c r="F1" s="412"/>
      <c r="G1" s="412"/>
      <c r="H1" s="412"/>
      <c r="I1" s="412"/>
      <c r="J1" s="412"/>
      <c r="K1" s="434"/>
      <c r="L1" s="412"/>
      <c r="M1" s="412"/>
      <c r="N1" s="412"/>
      <c r="O1" s="413"/>
      <c r="P1" s="413"/>
      <c r="Q1" s="413"/>
      <c r="R1" s="413"/>
      <c r="S1" s="413"/>
      <c r="T1" s="413"/>
      <c r="U1" s="413"/>
      <c r="V1" s="413"/>
      <c r="W1" s="413"/>
      <c r="X1" s="413"/>
      <c r="Y1" s="413"/>
      <c r="Z1" s="413"/>
      <c r="AA1" s="413"/>
      <c r="AB1" s="413"/>
      <c r="AC1" s="413"/>
      <c r="AD1" s="413"/>
      <c r="AE1" s="413"/>
      <c r="AF1" s="414"/>
    </row>
    <row r="2" spans="1:32" ht="12" customHeight="1">
      <c r="A2" s="33" t="str">
        <f>'Cash Flow'!A2</f>
        <v>CASH FLOW STATEMENT (UNAUDITED)</v>
      </c>
      <c r="B2" s="411"/>
      <c r="C2" s="411"/>
      <c r="D2" s="411"/>
      <c r="E2" s="411"/>
      <c r="F2" s="411"/>
      <c r="G2" s="411"/>
      <c r="H2" s="411"/>
      <c r="I2" s="411"/>
      <c r="J2" s="411"/>
      <c r="K2" s="435"/>
      <c r="L2" s="411"/>
      <c r="M2" s="411"/>
      <c r="N2" s="411"/>
      <c r="O2" s="415"/>
      <c r="P2" s="415"/>
      <c r="Q2" s="415"/>
      <c r="R2" s="415"/>
      <c r="S2" s="415"/>
      <c r="T2" s="415"/>
      <c r="U2" s="415"/>
      <c r="V2" s="415"/>
      <c r="W2" s="415"/>
      <c r="X2" s="415"/>
      <c r="Y2" s="415"/>
      <c r="Z2" s="415"/>
      <c r="AA2" s="415"/>
      <c r="AB2" s="415"/>
      <c r="AC2" s="415"/>
      <c r="AD2" s="415"/>
      <c r="AE2" s="415"/>
      <c r="AF2" s="13"/>
    </row>
    <row r="3" spans="1:32" ht="12" customHeight="1">
      <c r="A3" s="33" t="s">
        <v>326</v>
      </c>
      <c r="B3" s="411"/>
      <c r="C3" s="411"/>
      <c r="D3" s="411"/>
      <c r="E3" s="411"/>
      <c r="F3" s="411"/>
      <c r="G3" s="411"/>
      <c r="H3" s="411"/>
      <c r="I3" s="411"/>
      <c r="J3" s="411"/>
      <c r="K3" s="435"/>
      <c r="L3" s="411"/>
      <c r="M3" s="411"/>
      <c r="N3" s="411"/>
      <c r="O3" s="415"/>
      <c r="P3" s="415"/>
      <c r="Q3" s="415"/>
      <c r="R3" s="415"/>
      <c r="S3" s="415"/>
      <c r="T3" s="415"/>
      <c r="U3" s="415"/>
      <c r="V3" s="415"/>
      <c r="W3" s="415"/>
      <c r="X3" s="415"/>
      <c r="Y3" s="415"/>
      <c r="Z3" s="415"/>
      <c r="AA3" s="415"/>
      <c r="AB3" s="415"/>
      <c r="AC3" s="415"/>
      <c r="AD3" s="415"/>
      <c r="AE3" s="415"/>
      <c r="AF3" s="13"/>
    </row>
    <row r="4" spans="1:32" ht="12" customHeight="1">
      <c r="A4" s="375" t="s">
        <v>315</v>
      </c>
      <c r="B4" s="411"/>
      <c r="C4" s="411"/>
      <c r="D4" s="411"/>
      <c r="E4" s="411"/>
      <c r="F4" s="411"/>
      <c r="G4" s="411"/>
      <c r="H4" s="411"/>
      <c r="I4" s="411"/>
      <c r="J4" s="411"/>
      <c r="K4" s="435"/>
      <c r="L4" s="411"/>
      <c r="M4" s="411"/>
      <c r="N4" s="411"/>
      <c r="O4" s="416"/>
      <c r="P4" s="415"/>
      <c r="Q4" s="415"/>
      <c r="R4" s="415"/>
      <c r="S4" s="415"/>
      <c r="T4" s="415"/>
      <c r="U4" s="415"/>
      <c r="V4" s="415"/>
      <c r="W4" s="415"/>
      <c r="X4" s="415"/>
      <c r="Y4" s="415"/>
      <c r="Z4" s="415"/>
      <c r="AA4" s="415"/>
      <c r="AB4" s="415"/>
      <c r="AC4" s="415"/>
      <c r="AD4" s="415"/>
      <c r="AE4" s="415"/>
      <c r="AF4" s="13"/>
    </row>
    <row r="5" spans="1:32" ht="12" customHeight="1">
      <c r="A5" s="411"/>
      <c r="B5" s="411"/>
      <c r="C5" s="411"/>
      <c r="D5" s="411"/>
      <c r="E5" s="411"/>
      <c r="F5" s="411"/>
      <c r="G5" s="411"/>
      <c r="H5" s="411"/>
      <c r="I5" s="411"/>
      <c r="J5" s="411"/>
      <c r="K5" s="435"/>
      <c r="L5" s="411"/>
      <c r="M5" s="411"/>
      <c r="N5" s="411"/>
      <c r="O5" s="18"/>
      <c r="P5" s="415"/>
      <c r="Q5" s="415"/>
      <c r="R5" s="415"/>
      <c r="S5" s="415"/>
      <c r="T5" s="415"/>
      <c r="U5" s="415"/>
      <c r="V5" s="415"/>
      <c r="W5" s="415"/>
      <c r="X5" s="415"/>
      <c r="Y5" s="415"/>
      <c r="Z5" s="415"/>
      <c r="AA5" s="415"/>
      <c r="AB5" s="415"/>
      <c r="AC5" s="415"/>
      <c r="AD5" s="415"/>
      <c r="AE5" s="415"/>
      <c r="AF5" s="13"/>
    </row>
    <row r="6" spans="1:32" ht="45">
      <c r="A6" s="417"/>
      <c r="B6" s="417"/>
      <c r="C6" s="418"/>
      <c r="D6" s="418"/>
      <c r="E6" s="370" t="s">
        <v>115</v>
      </c>
      <c r="F6" s="444" t="s">
        <v>325</v>
      </c>
      <c r="G6" s="376"/>
      <c r="H6" s="444" t="s">
        <v>337</v>
      </c>
      <c r="I6" s="376"/>
      <c r="J6" s="444" t="s">
        <v>338</v>
      </c>
      <c r="K6" s="436"/>
      <c r="L6" s="429"/>
      <c r="M6" s="429"/>
      <c r="N6" s="429"/>
      <c r="O6" s="419"/>
      <c r="P6" s="419"/>
      <c r="Q6" s="419"/>
      <c r="R6" s="419"/>
      <c r="S6" s="419"/>
      <c r="T6" s="419"/>
      <c r="U6" s="419"/>
      <c r="V6" s="419"/>
      <c r="W6" s="419"/>
      <c r="X6" s="419"/>
      <c r="Y6" s="419"/>
      <c r="Z6" s="419"/>
      <c r="AA6" s="419"/>
      <c r="AB6" s="419"/>
      <c r="AC6" s="419"/>
      <c r="AD6" s="419"/>
      <c r="AE6" s="419"/>
      <c r="AF6" s="85"/>
    </row>
    <row r="7" spans="1:32" ht="12" customHeight="1">
      <c r="A7" s="417"/>
      <c r="B7" s="417"/>
      <c r="C7" s="418"/>
      <c r="D7" s="418"/>
      <c r="E7" s="418"/>
      <c r="F7" s="468" t="s">
        <v>269</v>
      </c>
      <c r="G7" s="380"/>
      <c r="H7" s="468" t="s">
        <v>270</v>
      </c>
      <c r="I7" s="420"/>
      <c r="J7" s="468" t="s">
        <v>317</v>
      </c>
      <c r="K7" s="437"/>
      <c r="L7" s="430"/>
      <c r="M7" s="430"/>
      <c r="N7" s="430"/>
      <c r="U7" s="419"/>
      <c r="V7" s="419"/>
      <c r="W7" s="419"/>
      <c r="X7" s="419"/>
      <c r="Y7" s="419"/>
      <c r="Z7" s="419"/>
      <c r="AA7" s="419"/>
      <c r="AB7" s="419"/>
      <c r="AC7" s="419"/>
      <c r="AD7" s="419"/>
      <c r="AE7" s="419"/>
      <c r="AF7" s="85"/>
    </row>
    <row r="8" spans="1:32" ht="12" customHeight="1">
      <c r="A8" s="419"/>
      <c r="B8" s="419"/>
      <c r="C8" s="419"/>
      <c r="D8" s="421"/>
      <c r="E8" s="421"/>
      <c r="F8" s="783" t="s">
        <v>302</v>
      </c>
      <c r="G8" s="783"/>
      <c r="H8" s="783"/>
      <c r="I8" s="784"/>
      <c r="J8" s="784"/>
      <c r="K8" s="438"/>
      <c r="L8" s="431"/>
      <c r="M8" s="431"/>
      <c r="N8" s="431"/>
      <c r="U8" s="422"/>
      <c r="V8" s="422"/>
      <c r="W8" s="422"/>
      <c r="X8" s="422"/>
      <c r="Y8" s="422"/>
      <c r="Z8" s="422"/>
      <c r="AA8" s="422"/>
      <c r="AB8" s="422"/>
      <c r="AC8" s="419"/>
      <c r="AD8" s="419"/>
      <c r="AE8" s="419"/>
      <c r="AF8" s="85"/>
    </row>
    <row r="9" spans="1:32" ht="12" customHeight="1">
      <c r="A9" s="423" t="str">
        <f>+'[48]Cash Flow'!A9</f>
        <v>CASH FLOWS FROM OPERATING ACTIVITIES</v>
      </c>
      <c r="B9" s="424"/>
      <c r="C9" s="424"/>
      <c r="D9" s="424"/>
      <c r="E9" s="424"/>
      <c r="F9" s="424"/>
      <c r="G9" s="424"/>
      <c r="H9" s="425"/>
      <c r="I9" s="424"/>
      <c r="J9" s="424"/>
      <c r="K9" s="439"/>
      <c r="L9" s="424"/>
      <c r="M9" s="424"/>
      <c r="N9" s="424"/>
      <c r="U9" s="415"/>
      <c r="V9" s="415"/>
      <c r="W9" s="415"/>
      <c r="X9" s="415"/>
      <c r="Y9" s="415"/>
      <c r="Z9" s="415"/>
      <c r="AA9" s="415"/>
      <c r="AB9" s="415"/>
      <c r="AC9" s="415"/>
      <c r="AD9" s="415"/>
      <c r="AE9" s="415"/>
      <c r="AF9" s="13"/>
    </row>
    <row r="10" spans="1:32" ht="12" customHeight="1">
      <c r="A10" s="423"/>
      <c r="B10" s="424"/>
      <c r="C10" s="424"/>
      <c r="D10" s="424"/>
      <c r="E10" s="424"/>
      <c r="F10" s="424"/>
      <c r="G10" s="424"/>
      <c r="H10" s="425"/>
      <c r="I10" s="424"/>
      <c r="J10" s="424"/>
      <c r="K10" s="439"/>
      <c r="L10" s="424"/>
      <c r="M10" s="424"/>
      <c r="N10" s="424"/>
      <c r="O10" s="415"/>
      <c r="P10" s="415"/>
      <c r="Q10" s="415"/>
      <c r="R10" s="415"/>
      <c r="S10" s="415"/>
      <c r="T10" s="415"/>
      <c r="U10" s="415"/>
      <c r="V10" s="415"/>
      <c r="W10" s="415"/>
      <c r="X10" s="415"/>
      <c r="Y10" s="415"/>
      <c r="Z10" s="415"/>
      <c r="AA10" s="415"/>
      <c r="AB10" s="415"/>
      <c r="AC10" s="415"/>
      <c r="AD10" s="415"/>
      <c r="AE10" s="415"/>
      <c r="AF10" s="13"/>
    </row>
    <row r="11" spans="1:32" ht="12" customHeight="1">
      <c r="A11" s="424" t="s">
        <v>276</v>
      </c>
      <c r="B11" s="424"/>
      <c r="C11" s="424"/>
      <c r="D11" s="424"/>
      <c r="E11" s="424"/>
      <c r="F11" s="85">
        <f>+'Cash Flow'!F10</f>
        <v>80038</v>
      </c>
      <c r="G11" s="345"/>
      <c r="H11" s="85">
        <v>537895</v>
      </c>
      <c r="I11" s="343"/>
      <c r="J11" s="85">
        <f>F11-H11</f>
        <v>-457857</v>
      </c>
      <c r="K11" s="440"/>
      <c r="L11" s="85"/>
      <c r="M11" s="85"/>
      <c r="N11" s="85"/>
      <c r="O11" s="416"/>
      <c r="U11" s="415"/>
      <c r="V11" s="415"/>
      <c r="W11" s="415"/>
      <c r="X11" s="415"/>
      <c r="Y11" s="415"/>
      <c r="Z11" s="415"/>
      <c r="AA11" s="415"/>
      <c r="AB11" s="415"/>
      <c r="AC11" s="415"/>
      <c r="AD11" s="415"/>
      <c r="AE11" s="415"/>
    </row>
    <row r="12" spans="1:32" ht="12" customHeight="1">
      <c r="A12" s="424"/>
      <c r="B12" s="424"/>
      <c r="C12" s="424"/>
      <c r="D12" s="424"/>
      <c r="E12" s="424"/>
      <c r="F12" s="85"/>
      <c r="G12" s="345"/>
      <c r="H12" s="85"/>
      <c r="I12" s="343"/>
      <c r="J12" s="85"/>
      <c r="K12" s="440"/>
      <c r="L12" s="85"/>
      <c r="M12" s="85"/>
      <c r="N12" s="85"/>
      <c r="O12" s="415"/>
      <c r="P12" s="415"/>
      <c r="Q12" s="415"/>
      <c r="R12" s="415"/>
      <c r="S12" s="415"/>
      <c r="T12" s="415"/>
      <c r="U12" s="415"/>
      <c r="V12" s="415"/>
      <c r="W12" s="415"/>
      <c r="X12" s="415"/>
      <c r="Y12" s="415"/>
      <c r="Z12" s="415"/>
      <c r="AA12" s="415"/>
      <c r="AB12" s="415"/>
      <c r="AC12" s="415"/>
      <c r="AD12" s="415"/>
      <c r="AE12" s="415"/>
    </row>
    <row r="13" spans="1:32" ht="12" customHeight="1">
      <c r="A13" s="346" t="s">
        <v>101</v>
      </c>
      <c r="B13" s="342"/>
      <c r="C13" s="424"/>
      <c r="D13" s="424"/>
      <c r="E13" s="424"/>
      <c r="F13" s="85"/>
      <c r="G13" s="345"/>
      <c r="H13" s="85"/>
      <c r="I13" s="343"/>
      <c r="J13" s="85"/>
      <c r="K13" s="440"/>
      <c r="L13" s="85"/>
      <c r="M13" s="85"/>
      <c r="N13" s="85"/>
      <c r="O13" s="415"/>
      <c r="P13" s="13"/>
      <c r="Q13" s="415"/>
      <c r="R13" s="415"/>
      <c r="S13" s="415"/>
      <c r="T13" s="415"/>
      <c r="U13" s="415"/>
      <c r="V13" s="415"/>
      <c r="W13" s="415"/>
      <c r="X13" s="415"/>
      <c r="Y13" s="415"/>
      <c r="Z13" s="415"/>
      <c r="AA13" s="415"/>
      <c r="AB13" s="415"/>
      <c r="AC13" s="415"/>
      <c r="AD13" s="415"/>
      <c r="AE13" s="415"/>
    </row>
    <row r="14" spans="1:32" ht="12" customHeight="1">
      <c r="A14" s="347" t="s">
        <v>87</v>
      </c>
      <c r="B14" s="348"/>
      <c r="C14" s="424"/>
      <c r="D14" s="424"/>
      <c r="E14" s="424"/>
      <c r="F14" s="85" t="e">
        <f>'Cash Flow'!#REF!</f>
        <v>#REF!</v>
      </c>
      <c r="G14" s="349"/>
      <c r="H14" s="85">
        <v>-242827</v>
      </c>
      <c r="I14" s="343"/>
      <c r="J14" s="85" t="e">
        <f t="shared" ref="J14:J25" si="0">F14-H14</f>
        <v>#REF!</v>
      </c>
      <c r="K14" s="440"/>
      <c r="L14" s="85"/>
      <c r="M14" s="85"/>
      <c r="N14" s="85"/>
      <c r="O14" s="416"/>
      <c r="P14" s="13"/>
      <c r="Q14" s="415"/>
      <c r="R14" s="415"/>
      <c r="S14" s="415"/>
      <c r="T14" s="415"/>
      <c r="U14" s="415"/>
      <c r="V14" s="415"/>
      <c r="W14" s="415"/>
      <c r="X14" s="415"/>
      <c r="Y14" s="415"/>
      <c r="Z14" s="415"/>
      <c r="AA14" s="415"/>
      <c r="AB14" s="415"/>
      <c r="AC14" s="415"/>
      <c r="AD14" s="415"/>
      <c r="AE14" s="415"/>
    </row>
    <row r="15" spans="1:32" ht="12" customHeight="1">
      <c r="A15" s="350" t="s">
        <v>77</v>
      </c>
      <c r="B15" s="342"/>
      <c r="C15" s="424"/>
      <c r="D15" s="424"/>
      <c r="E15" s="424"/>
      <c r="F15" s="85" t="e">
        <f>'Cash Flow'!#REF!</f>
        <v>#REF!</v>
      </c>
      <c r="G15" s="345"/>
      <c r="H15" s="85">
        <v>-23412</v>
      </c>
      <c r="I15" s="343"/>
      <c r="J15" s="85" t="e">
        <f t="shared" si="0"/>
        <v>#REF!</v>
      </c>
      <c r="K15" s="440"/>
      <c r="L15" s="85"/>
      <c r="M15" s="85"/>
      <c r="N15" s="85"/>
      <c r="O15" s="416"/>
      <c r="P15" s="13"/>
      <c r="Q15" s="415"/>
      <c r="R15" s="415"/>
      <c r="S15" s="415"/>
      <c r="T15" s="415"/>
      <c r="U15" s="415"/>
      <c r="V15" s="415"/>
      <c r="W15" s="415"/>
      <c r="X15" s="415"/>
      <c r="Y15" s="415"/>
      <c r="Z15" s="415"/>
      <c r="AA15" s="415"/>
      <c r="AB15" s="415"/>
      <c r="AC15" s="415"/>
      <c r="AD15" s="415"/>
      <c r="AE15" s="415"/>
    </row>
    <row r="16" spans="1:32" ht="12" customHeight="1">
      <c r="A16" s="337" t="s">
        <v>282</v>
      </c>
      <c r="B16" s="342"/>
      <c r="C16" s="424"/>
      <c r="D16" s="424"/>
      <c r="E16" s="424"/>
      <c r="F16" s="85"/>
      <c r="G16" s="345"/>
      <c r="H16" s="85"/>
      <c r="I16" s="343"/>
      <c r="J16" s="85"/>
      <c r="K16" s="440"/>
      <c r="L16" s="85"/>
      <c r="M16" s="85"/>
      <c r="N16" s="85"/>
      <c r="O16" s="415"/>
      <c r="P16" s="13"/>
      <c r="Q16" s="415"/>
      <c r="R16" s="415"/>
      <c r="S16" s="415"/>
      <c r="T16" s="415"/>
      <c r="U16" s="415"/>
      <c r="V16" s="415"/>
      <c r="W16" s="415"/>
      <c r="X16" s="415"/>
      <c r="Y16" s="415"/>
      <c r="Z16" s="415"/>
      <c r="AA16" s="415"/>
      <c r="AB16" s="415"/>
      <c r="AC16" s="415"/>
      <c r="AD16" s="415"/>
      <c r="AE16" s="415"/>
    </row>
    <row r="17" spans="1:31" ht="12" customHeight="1">
      <c r="A17" s="338" t="s">
        <v>95</v>
      </c>
      <c r="B17" s="342"/>
      <c r="C17" s="424"/>
      <c r="D17" s="424"/>
      <c r="E17" s="424"/>
      <c r="F17" s="85">
        <f>'Cash Flow'!F14</f>
        <v>0</v>
      </c>
      <c r="G17" s="345"/>
      <c r="H17" s="85">
        <v>341610</v>
      </c>
      <c r="I17" s="343"/>
      <c r="J17" s="85">
        <f t="shared" si="0"/>
        <v>-341610</v>
      </c>
      <c r="K17" s="440"/>
      <c r="L17" s="85"/>
      <c r="M17" s="85"/>
      <c r="N17" s="85"/>
      <c r="O17" s="415"/>
      <c r="P17" s="13"/>
      <c r="Q17" s="415"/>
      <c r="R17" s="415"/>
      <c r="S17" s="415"/>
      <c r="T17" s="415"/>
      <c r="U17" s="415"/>
      <c r="V17" s="415"/>
      <c r="W17" s="415"/>
      <c r="X17" s="415"/>
      <c r="Y17" s="415"/>
      <c r="Z17" s="415"/>
      <c r="AA17" s="415"/>
      <c r="AB17" s="415"/>
      <c r="AC17" s="415"/>
      <c r="AD17" s="415"/>
      <c r="AE17" s="415"/>
    </row>
    <row r="18" spans="1:31" ht="12" customHeight="1">
      <c r="A18" s="337" t="s">
        <v>88</v>
      </c>
      <c r="B18" s="342"/>
      <c r="C18" s="424"/>
      <c r="D18" s="424"/>
      <c r="E18" s="424"/>
      <c r="F18" s="322" t="e">
        <f>'Cash Flow'!#REF!</f>
        <v>#REF!</v>
      </c>
      <c r="G18" s="351"/>
      <c r="H18" s="322">
        <v>81008</v>
      </c>
      <c r="I18" s="352"/>
      <c r="J18" s="85" t="e">
        <f t="shared" si="0"/>
        <v>#REF!</v>
      </c>
      <c r="K18" s="440"/>
      <c r="L18" s="85"/>
      <c r="M18" s="85"/>
      <c r="N18" s="85"/>
      <c r="O18" s="415"/>
      <c r="P18" s="13"/>
      <c r="Q18" s="415"/>
      <c r="R18" s="415"/>
      <c r="S18" s="415"/>
      <c r="T18" s="415"/>
      <c r="U18" s="415"/>
      <c r="V18" s="415"/>
      <c r="W18" s="415"/>
      <c r="X18" s="415"/>
      <c r="Y18" s="415"/>
      <c r="Z18" s="415"/>
      <c r="AA18" s="415"/>
      <c r="AB18" s="415"/>
      <c r="AC18" s="415"/>
      <c r="AD18" s="415"/>
      <c r="AE18" s="415"/>
    </row>
    <row r="19" spans="1:31" s="482" customFormat="1" ht="12" customHeight="1">
      <c r="A19" s="337" t="s">
        <v>329</v>
      </c>
      <c r="B19" s="342"/>
      <c r="C19" s="424"/>
      <c r="D19" s="424"/>
      <c r="E19" s="424"/>
      <c r="F19" s="322" t="e">
        <f>'Cash Flow'!#REF!</f>
        <v>#REF!</v>
      </c>
      <c r="G19" s="351"/>
      <c r="H19" s="322">
        <v>12961</v>
      </c>
      <c r="I19" s="352"/>
      <c r="J19" s="85" t="e">
        <f t="shared" si="0"/>
        <v>#REF!</v>
      </c>
      <c r="K19" s="440"/>
      <c r="L19" s="85"/>
      <c r="M19" s="85"/>
      <c r="N19" s="85"/>
      <c r="O19" s="415"/>
      <c r="P19" s="13"/>
      <c r="Q19" s="415"/>
      <c r="R19" s="415"/>
      <c r="S19" s="415"/>
      <c r="T19" s="415"/>
      <c r="U19" s="415"/>
      <c r="V19" s="415"/>
      <c r="W19" s="415"/>
      <c r="X19" s="415"/>
      <c r="Y19" s="415"/>
      <c r="Z19" s="415"/>
      <c r="AA19" s="415"/>
      <c r="AB19" s="415"/>
      <c r="AC19" s="415"/>
      <c r="AD19" s="415"/>
      <c r="AE19" s="415"/>
    </row>
    <row r="20" spans="1:31" ht="12" customHeight="1">
      <c r="A20" s="344"/>
      <c r="B20" s="350"/>
      <c r="C20" s="424"/>
      <c r="D20" s="424"/>
      <c r="E20" s="424"/>
      <c r="F20" s="353" t="e">
        <f>SUM(F11:F19)</f>
        <v>#REF!</v>
      </c>
      <c r="G20" s="349"/>
      <c r="H20" s="353">
        <f>SUM(H11:H19)</f>
        <v>707235</v>
      </c>
      <c r="I20" s="343"/>
      <c r="J20" s="353" t="e">
        <f>F20-H20</f>
        <v>#REF!</v>
      </c>
      <c r="K20" s="440"/>
      <c r="L20" s="85"/>
      <c r="M20" s="432"/>
      <c r="N20" s="85"/>
      <c r="O20" s="415"/>
      <c r="P20" s="13"/>
      <c r="Q20" s="415"/>
      <c r="R20" s="415"/>
      <c r="S20" s="415"/>
      <c r="T20" s="415"/>
      <c r="U20" s="415"/>
      <c r="V20" s="415"/>
      <c r="W20" s="415"/>
      <c r="X20" s="415"/>
      <c r="Y20" s="415"/>
      <c r="Z20" s="415"/>
      <c r="AA20" s="415"/>
      <c r="AB20" s="415"/>
      <c r="AC20" s="415"/>
      <c r="AD20" s="415"/>
      <c r="AE20" s="415"/>
    </row>
    <row r="21" spans="1:31" ht="12" customHeight="1">
      <c r="A21" s="354" t="s">
        <v>283</v>
      </c>
      <c r="B21" s="350"/>
      <c r="C21" s="424"/>
      <c r="D21" s="424"/>
      <c r="E21" s="424"/>
      <c r="F21" s="85"/>
      <c r="G21" s="349"/>
      <c r="H21" s="85"/>
      <c r="I21" s="343"/>
      <c r="J21" s="85"/>
      <c r="K21" s="440"/>
      <c r="L21" s="85"/>
      <c r="M21" s="85"/>
      <c r="N21" s="85"/>
      <c r="O21" s="415"/>
      <c r="Q21" s="415"/>
      <c r="R21" s="415"/>
      <c r="S21" s="415"/>
      <c r="T21" s="415"/>
      <c r="U21" s="415"/>
      <c r="V21" s="415"/>
      <c r="W21" s="415"/>
      <c r="X21" s="415"/>
      <c r="Y21" s="415"/>
      <c r="Z21" s="415"/>
      <c r="AA21" s="415"/>
      <c r="AB21" s="415"/>
      <c r="AC21" s="415"/>
      <c r="AD21" s="415"/>
      <c r="AE21" s="415"/>
    </row>
    <row r="22" spans="1:31" ht="12" customHeight="1">
      <c r="A22" s="350" t="s">
        <v>119</v>
      </c>
      <c r="B22" s="348"/>
      <c r="C22" s="424"/>
      <c r="D22" s="424"/>
      <c r="E22" s="424"/>
      <c r="F22" s="340">
        <f>'Cash Flow'!F17</f>
        <v>14190</v>
      </c>
      <c r="G22" s="349"/>
      <c r="H22" s="340">
        <v>638496</v>
      </c>
      <c r="I22" s="343"/>
      <c r="J22" s="340">
        <f>F22-H22</f>
        <v>-624306</v>
      </c>
      <c r="K22" s="440"/>
      <c r="L22" s="85"/>
      <c r="M22" s="85"/>
      <c r="N22" s="85"/>
      <c r="O22" s="415"/>
      <c r="P22" s="13"/>
      <c r="Q22" s="415"/>
      <c r="R22" s="415"/>
      <c r="S22" s="415"/>
      <c r="T22" s="415"/>
      <c r="U22" s="415"/>
      <c r="V22" s="415"/>
      <c r="W22" s="415"/>
      <c r="X22" s="415"/>
      <c r="Y22" s="415"/>
      <c r="Z22" s="415"/>
      <c r="AA22" s="415"/>
      <c r="AB22" s="415"/>
      <c r="AC22" s="415"/>
      <c r="AD22" s="415"/>
      <c r="AE22" s="415"/>
    </row>
    <row r="23" spans="1:31" ht="12" customHeight="1">
      <c r="A23" s="350" t="s">
        <v>312</v>
      </c>
      <c r="B23" s="348"/>
      <c r="C23" s="424"/>
      <c r="D23" s="424"/>
      <c r="E23" s="424"/>
      <c r="F23" s="341">
        <v>0</v>
      </c>
      <c r="G23" s="349"/>
      <c r="H23" s="341">
        <v>0</v>
      </c>
      <c r="I23" s="343"/>
      <c r="J23" s="341">
        <f t="shared" si="0"/>
        <v>0</v>
      </c>
      <c r="K23" s="440"/>
      <c r="L23" s="85"/>
      <c r="M23" s="85"/>
      <c r="N23" s="85"/>
      <c r="O23" s="415"/>
      <c r="P23" s="13"/>
      <c r="Q23" s="415"/>
      <c r="R23" s="415"/>
      <c r="S23" s="415"/>
      <c r="T23" s="415"/>
      <c r="U23" s="415"/>
      <c r="V23" s="415"/>
      <c r="W23" s="415"/>
      <c r="X23" s="415"/>
      <c r="Y23" s="415"/>
      <c r="Z23" s="415"/>
      <c r="AA23" s="415"/>
      <c r="AB23" s="415"/>
      <c r="AC23" s="415"/>
      <c r="AD23" s="415"/>
      <c r="AE23" s="415"/>
    </row>
    <row r="24" spans="1:31" ht="12" customHeight="1">
      <c r="A24" s="350" t="s">
        <v>297</v>
      </c>
      <c r="B24" s="348"/>
      <c r="C24" s="424"/>
      <c r="D24" s="424"/>
      <c r="E24" s="424"/>
      <c r="F24" s="341">
        <f>'Cash Flow'!F19</f>
        <v>37343</v>
      </c>
      <c r="G24" s="349"/>
      <c r="H24" s="341">
        <v>0</v>
      </c>
      <c r="I24" s="343"/>
      <c r="J24" s="341">
        <f t="shared" si="0"/>
        <v>37343</v>
      </c>
      <c r="K24" s="440"/>
      <c r="L24" s="85"/>
      <c r="M24" s="85"/>
      <c r="N24" s="85"/>
      <c r="O24" s="415"/>
      <c r="P24" s="18"/>
      <c r="Q24" s="415"/>
      <c r="R24" s="415"/>
      <c r="S24" s="415"/>
      <c r="T24" s="415"/>
      <c r="U24" s="415"/>
      <c r="V24" s="415"/>
      <c r="W24" s="415"/>
      <c r="X24" s="415"/>
      <c r="Y24" s="415"/>
      <c r="Z24" s="415"/>
      <c r="AA24" s="415"/>
      <c r="AB24" s="415"/>
      <c r="AC24" s="415"/>
      <c r="AD24" s="415"/>
      <c r="AE24" s="415"/>
    </row>
    <row r="25" spans="1:31" ht="12" customHeight="1">
      <c r="A25" s="350" t="s">
        <v>285</v>
      </c>
      <c r="B25" s="348"/>
      <c r="C25" s="424"/>
      <c r="D25" s="424"/>
      <c r="E25" s="424"/>
      <c r="F25" s="355" t="e">
        <f>'Cash Flow'!#REF!</f>
        <v>#REF!</v>
      </c>
      <c r="G25" s="349"/>
      <c r="H25" s="355">
        <v>50</v>
      </c>
      <c r="I25" s="343"/>
      <c r="J25" s="355" t="e">
        <f t="shared" si="0"/>
        <v>#REF!</v>
      </c>
      <c r="K25" s="440"/>
      <c r="L25" s="85"/>
      <c r="M25" s="85"/>
      <c r="N25" s="85"/>
      <c r="O25" s="416">
        <v>-467716</v>
      </c>
      <c r="P25" s="13"/>
      <c r="Q25" s="415"/>
      <c r="R25" s="415"/>
      <c r="S25" s="415"/>
      <c r="T25" s="415"/>
      <c r="U25" s="415"/>
      <c r="V25" s="415"/>
      <c r="W25" s="415"/>
      <c r="X25" s="415"/>
      <c r="Y25" s="415"/>
      <c r="Z25" s="415"/>
      <c r="AA25" s="415"/>
      <c r="AB25" s="415"/>
      <c r="AC25" s="415"/>
      <c r="AD25" s="415"/>
      <c r="AE25" s="415"/>
    </row>
    <row r="26" spans="1:31" ht="12" customHeight="1">
      <c r="A26" s="356"/>
      <c r="B26" s="348"/>
      <c r="C26" s="424"/>
      <c r="D26" s="424"/>
      <c r="E26" s="424"/>
      <c r="F26" s="322" t="e">
        <f>SUM(F22:F25)</f>
        <v>#REF!</v>
      </c>
      <c r="G26" s="349"/>
      <c r="H26" s="322">
        <f>SUM(H22:H25)</f>
        <v>638546</v>
      </c>
      <c r="I26" s="343"/>
      <c r="J26" s="322" t="e">
        <f>F26-H26</f>
        <v>#REF!</v>
      </c>
      <c r="K26" s="441"/>
      <c r="L26" s="322"/>
      <c r="M26" s="322"/>
      <c r="N26" s="322"/>
      <c r="O26" s="416"/>
      <c r="P26" s="13"/>
      <c r="Q26" s="415"/>
      <c r="R26" s="415"/>
      <c r="S26" s="415"/>
      <c r="T26" s="415"/>
      <c r="U26" s="415"/>
      <c r="V26" s="415"/>
      <c r="W26" s="415"/>
      <c r="X26" s="415"/>
      <c r="Y26" s="415"/>
      <c r="Z26" s="415"/>
      <c r="AA26" s="415"/>
      <c r="AB26" s="415"/>
      <c r="AC26" s="415"/>
      <c r="AD26" s="415"/>
      <c r="AE26" s="415"/>
    </row>
    <row r="27" spans="1:31" ht="12" customHeight="1">
      <c r="A27" s="354" t="s">
        <v>96</v>
      </c>
      <c r="B27" s="348"/>
      <c r="C27" s="424"/>
      <c r="D27" s="424"/>
      <c r="E27" s="424"/>
      <c r="F27" s="322"/>
      <c r="G27" s="349"/>
      <c r="H27" s="322"/>
      <c r="I27" s="343"/>
      <c r="J27" s="322"/>
      <c r="K27" s="441"/>
      <c r="L27" s="322"/>
      <c r="M27" s="322"/>
      <c r="N27" s="322"/>
      <c r="O27" s="415"/>
      <c r="P27" s="13"/>
      <c r="Q27" s="415"/>
      <c r="R27" s="426"/>
      <c r="S27" s="415"/>
      <c r="T27" s="415"/>
      <c r="U27" s="415"/>
      <c r="V27" s="415"/>
      <c r="W27" s="415"/>
      <c r="X27" s="415"/>
      <c r="Y27" s="415"/>
      <c r="Z27" s="415"/>
      <c r="AA27" s="415"/>
      <c r="AB27" s="415"/>
      <c r="AC27" s="415"/>
      <c r="AD27" s="415"/>
      <c r="AE27" s="415"/>
    </row>
    <row r="28" spans="1:31" ht="12" customHeight="1">
      <c r="A28" s="350" t="s">
        <v>124</v>
      </c>
      <c r="B28" s="348"/>
      <c r="C28" s="424"/>
      <c r="D28" s="424"/>
      <c r="E28" s="424"/>
      <c r="F28" s="340">
        <f>'Cash Flow'!F24</f>
        <v>-17</v>
      </c>
      <c r="G28" s="349"/>
      <c r="H28" s="340">
        <v>28</v>
      </c>
      <c r="I28" s="343"/>
      <c r="J28" s="340">
        <f>F28-H28</f>
        <v>-45</v>
      </c>
      <c r="K28" s="440"/>
      <c r="L28" s="85"/>
      <c r="M28" s="85"/>
      <c r="N28" s="85"/>
      <c r="O28" s="415"/>
      <c r="P28" s="13"/>
      <c r="Q28" s="415"/>
      <c r="R28" s="426"/>
      <c r="S28" s="415"/>
      <c r="T28" s="415"/>
      <c r="U28" s="415"/>
      <c r="V28" s="415"/>
      <c r="W28" s="415"/>
      <c r="X28" s="415"/>
      <c r="Y28" s="415"/>
      <c r="Z28" s="415"/>
      <c r="AA28" s="415"/>
      <c r="AB28" s="415"/>
      <c r="AC28" s="415"/>
      <c r="AD28" s="415"/>
      <c r="AE28" s="415"/>
    </row>
    <row r="29" spans="1:31" ht="12" customHeight="1">
      <c r="A29" s="350" t="s">
        <v>79</v>
      </c>
      <c r="B29" s="348"/>
      <c r="C29" s="424"/>
      <c r="D29" s="424"/>
      <c r="E29" s="424"/>
      <c r="F29" s="341">
        <f>'Cash Flow'!F25</f>
        <v>-2236</v>
      </c>
      <c r="G29" s="349"/>
      <c r="H29" s="341">
        <v>-17327</v>
      </c>
      <c r="I29" s="343"/>
      <c r="J29" s="341">
        <f t="shared" ref="J29:J36" si="1">F29-H29</f>
        <v>15091</v>
      </c>
      <c r="K29" s="440"/>
      <c r="L29" s="85"/>
      <c r="M29" s="85"/>
      <c r="N29" s="85"/>
      <c r="O29" s="415"/>
      <c r="P29" s="7">
        <f>9834+H15-10641</f>
        <v>-24219</v>
      </c>
      <c r="Q29" s="415"/>
      <c r="R29" s="416">
        <f>F39/6</f>
        <v>0</v>
      </c>
      <c r="S29" s="415"/>
      <c r="T29" s="415"/>
      <c r="U29" s="415"/>
      <c r="V29" s="415"/>
      <c r="W29" s="415"/>
      <c r="X29" s="415"/>
      <c r="Y29" s="415"/>
      <c r="Z29" s="415"/>
      <c r="AA29" s="415"/>
      <c r="AB29" s="415"/>
      <c r="AC29" s="415"/>
      <c r="AD29" s="415"/>
      <c r="AE29" s="415"/>
    </row>
    <row r="30" spans="1:31" ht="12" customHeight="1">
      <c r="A30" s="350" t="s">
        <v>86</v>
      </c>
      <c r="B30" s="348"/>
      <c r="C30" s="424"/>
      <c r="D30" s="424"/>
      <c r="E30" s="424"/>
      <c r="F30" s="341">
        <f>'Cash Flow'!F26</f>
        <v>0</v>
      </c>
      <c r="G30" s="349"/>
      <c r="H30" s="341">
        <v>-12916</v>
      </c>
      <c r="I30" s="343"/>
      <c r="J30" s="341">
        <f t="shared" si="1"/>
        <v>12916</v>
      </c>
      <c r="K30" s="440"/>
      <c r="L30" s="85"/>
      <c r="M30" s="85"/>
      <c r="N30" s="85"/>
      <c r="O30" s="416"/>
      <c r="P30" s="13"/>
      <c r="Q30" s="415">
        <f>R29*3</f>
        <v>0</v>
      </c>
      <c r="R30" s="415"/>
      <c r="S30" s="415"/>
      <c r="T30" s="415"/>
      <c r="U30" s="415"/>
      <c r="V30" s="415"/>
      <c r="W30" s="415"/>
      <c r="X30" s="415"/>
      <c r="Y30" s="415"/>
      <c r="Z30" s="415"/>
      <c r="AA30" s="415"/>
      <c r="AB30" s="415"/>
      <c r="AC30" s="415"/>
      <c r="AD30" s="415"/>
      <c r="AE30" s="416"/>
    </row>
    <row r="31" spans="1:31" ht="12" customHeight="1">
      <c r="A31" s="350" t="s">
        <v>80</v>
      </c>
      <c r="B31" s="348"/>
      <c r="C31" s="424"/>
      <c r="D31" s="424"/>
      <c r="E31" s="424"/>
      <c r="F31" s="355">
        <f>'Cash Flow'!F27</f>
        <v>4696</v>
      </c>
      <c r="G31" s="349"/>
      <c r="H31" s="355">
        <v>10692</v>
      </c>
      <c r="I31" s="343"/>
      <c r="J31" s="355">
        <f t="shared" si="1"/>
        <v>-5996</v>
      </c>
      <c r="K31" s="440"/>
      <c r="L31" s="85"/>
      <c r="M31" s="85"/>
      <c r="N31" s="85"/>
      <c r="O31" s="415"/>
      <c r="P31" s="13"/>
      <c r="Q31" s="415"/>
      <c r="R31" s="415"/>
      <c r="S31" s="415"/>
      <c r="T31" s="415"/>
      <c r="U31" s="415"/>
      <c r="V31" s="415"/>
      <c r="W31" s="415"/>
      <c r="X31" s="415"/>
      <c r="Y31" s="415"/>
      <c r="Z31" s="415"/>
      <c r="AA31" s="415"/>
      <c r="AB31" s="415"/>
      <c r="AC31" s="415"/>
      <c r="AD31" s="415"/>
      <c r="AE31" s="416"/>
    </row>
    <row r="32" spans="1:31" ht="12" customHeight="1">
      <c r="A32" s="354"/>
      <c r="B32" s="348"/>
      <c r="C32" s="424"/>
      <c r="D32" s="424"/>
      <c r="E32" s="424"/>
      <c r="F32" s="322">
        <f>SUM(F28:F31)</f>
        <v>2443</v>
      </c>
      <c r="G32" s="349"/>
      <c r="H32" s="322">
        <f>SUM(H28:H31)</f>
        <v>-19523</v>
      </c>
      <c r="I32" s="343"/>
      <c r="J32" s="322">
        <f>F32-H32</f>
        <v>21966</v>
      </c>
      <c r="K32" s="440"/>
      <c r="L32" s="85"/>
      <c r="M32" s="85"/>
      <c r="N32" s="85"/>
      <c r="O32" s="415"/>
      <c r="P32" s="13"/>
      <c r="Q32" s="415"/>
      <c r="R32" s="415"/>
      <c r="S32" s="415"/>
      <c r="T32" s="415"/>
      <c r="U32" s="415"/>
      <c r="V32" s="415"/>
      <c r="W32" s="415"/>
      <c r="X32" s="415"/>
      <c r="Y32" s="415"/>
      <c r="Z32" s="415"/>
      <c r="AA32" s="415"/>
      <c r="AB32" s="415"/>
      <c r="AC32" s="415"/>
      <c r="AD32" s="415"/>
      <c r="AE32" s="416"/>
    </row>
    <row r="33" spans="1:31" s="485" customFormat="1" ht="12" customHeight="1">
      <c r="A33" s="354"/>
      <c r="B33" s="348"/>
      <c r="C33" s="424"/>
      <c r="D33" s="424"/>
      <c r="E33" s="424"/>
      <c r="F33" s="322"/>
      <c r="G33" s="349"/>
      <c r="H33" s="322"/>
      <c r="I33" s="343"/>
      <c r="J33" s="322"/>
      <c r="K33" s="440"/>
      <c r="L33" s="85"/>
      <c r="M33" s="85"/>
      <c r="N33" s="85"/>
      <c r="O33" s="415"/>
      <c r="P33" s="13"/>
      <c r="Q33" s="415"/>
      <c r="R33" s="415"/>
      <c r="S33" s="415"/>
      <c r="T33" s="415"/>
      <c r="U33" s="415"/>
      <c r="V33" s="415"/>
      <c r="W33" s="415"/>
      <c r="X33" s="415"/>
      <c r="Y33" s="415"/>
      <c r="Z33" s="415"/>
      <c r="AA33" s="415"/>
      <c r="AB33" s="415"/>
      <c r="AC33" s="415"/>
      <c r="AD33" s="415"/>
      <c r="AE33" s="416"/>
    </row>
    <row r="34" spans="1:31" ht="12" customHeight="1">
      <c r="A34" s="339" t="s">
        <v>97</v>
      </c>
      <c r="B34" s="348"/>
      <c r="C34" s="424"/>
      <c r="D34" s="424"/>
      <c r="E34" s="424"/>
      <c r="F34" s="322" t="e">
        <f>'Cash Flow'!#REF!</f>
        <v>#REF!</v>
      </c>
      <c r="G34" s="349"/>
      <c r="H34" s="322">
        <v>-92828</v>
      </c>
      <c r="I34" s="352"/>
      <c r="J34" s="322" t="e">
        <f t="shared" si="1"/>
        <v>#REF!</v>
      </c>
      <c r="K34" s="440"/>
      <c r="L34" s="85"/>
      <c r="M34" s="85"/>
      <c r="N34" s="85"/>
      <c r="O34" s="415"/>
      <c r="P34" s="13"/>
      <c r="Q34" s="415"/>
      <c r="R34" s="415"/>
      <c r="S34" s="415"/>
      <c r="T34" s="415"/>
      <c r="U34" s="415"/>
      <c r="V34" s="415"/>
      <c r="W34" s="415"/>
      <c r="X34" s="415"/>
      <c r="Y34" s="415"/>
      <c r="Z34" s="415"/>
      <c r="AA34" s="415"/>
      <c r="AB34" s="415"/>
      <c r="AC34" s="415"/>
      <c r="AD34" s="415"/>
      <c r="AE34" s="415"/>
    </row>
    <row r="35" spans="1:31" ht="12" customHeight="1">
      <c r="A35" s="339" t="s">
        <v>264</v>
      </c>
      <c r="B35" s="348"/>
      <c r="C35" s="424"/>
      <c r="D35" s="424"/>
      <c r="E35" s="424"/>
      <c r="F35" s="322" t="e">
        <f>'Cash Flow'!#REF!</f>
        <v>#REF!</v>
      </c>
      <c r="G35" s="349"/>
      <c r="H35" s="322">
        <v>31678</v>
      </c>
      <c r="I35" s="343"/>
      <c r="J35" s="322" t="e">
        <f t="shared" si="1"/>
        <v>#REF!</v>
      </c>
      <c r="K35" s="440"/>
      <c r="L35" s="85"/>
      <c r="M35" s="85"/>
      <c r="N35" s="85"/>
      <c r="O35" s="415"/>
      <c r="P35" s="13"/>
      <c r="Q35" s="415"/>
      <c r="R35" s="415">
        <v>6794</v>
      </c>
      <c r="S35" s="415"/>
      <c r="T35" s="415"/>
      <c r="U35" s="415"/>
      <c r="V35" s="415"/>
      <c r="W35" s="415"/>
      <c r="X35" s="415"/>
      <c r="Y35" s="415"/>
      <c r="Z35" s="415"/>
      <c r="AA35" s="415"/>
      <c r="AB35" s="415"/>
      <c r="AC35" s="415"/>
      <c r="AD35" s="415"/>
      <c r="AE35" s="415"/>
    </row>
    <row r="36" spans="1:31" ht="12" customHeight="1">
      <c r="A36" s="339" t="s">
        <v>78</v>
      </c>
      <c r="B36" s="348"/>
      <c r="C36" s="424"/>
      <c r="D36" s="424"/>
      <c r="E36" s="424"/>
      <c r="F36" s="322" t="e">
        <f>'Cash Flow'!#REF!</f>
        <v>#REF!</v>
      </c>
      <c r="G36" s="349"/>
      <c r="H36" s="322">
        <v>82886</v>
      </c>
      <c r="I36" s="343"/>
      <c r="J36" s="322" t="e">
        <f t="shared" si="1"/>
        <v>#REF!</v>
      </c>
      <c r="K36" s="440"/>
      <c r="L36" s="85"/>
      <c r="M36" s="85"/>
      <c r="N36" s="85"/>
      <c r="O36" s="415"/>
      <c r="P36" s="13"/>
      <c r="Q36" s="415"/>
      <c r="R36" s="415"/>
      <c r="S36" s="415"/>
      <c r="T36" s="415"/>
      <c r="U36" s="415"/>
      <c r="V36" s="415"/>
      <c r="W36" s="415"/>
      <c r="X36" s="415"/>
      <c r="Y36" s="415"/>
      <c r="Z36" s="415"/>
      <c r="AA36" s="415"/>
      <c r="AB36" s="415"/>
      <c r="AC36" s="415"/>
      <c r="AD36" s="415"/>
      <c r="AE36" s="415"/>
    </row>
    <row r="37" spans="1:31" ht="12" customHeight="1">
      <c r="A37" s="357" t="s">
        <v>284</v>
      </c>
      <c r="B37" s="348"/>
      <c r="C37" s="427"/>
      <c r="D37" s="427"/>
      <c r="E37" s="427"/>
      <c r="F37" s="353" t="e">
        <f>F20+F26+SUM(F32:F36)-1</f>
        <v>#REF!</v>
      </c>
      <c r="G37" s="358"/>
      <c r="H37" s="353">
        <f>H26+H20+SUM(H32:H36)</f>
        <v>1347994</v>
      </c>
      <c r="I37" s="343"/>
      <c r="J37" s="353" t="e">
        <f>J26+J20+SUM(J32:J36)-1</f>
        <v>#REF!</v>
      </c>
      <c r="K37" s="441"/>
      <c r="L37" s="322"/>
      <c r="M37" s="322"/>
      <c r="N37" s="322"/>
      <c r="O37" s="415"/>
      <c r="P37" s="13"/>
      <c r="Q37" s="415"/>
      <c r="R37" s="415"/>
      <c r="S37" s="415"/>
      <c r="T37" s="415"/>
      <c r="U37" s="415"/>
      <c r="V37" s="415"/>
      <c r="W37" s="415"/>
      <c r="X37" s="415"/>
      <c r="Y37" s="415"/>
      <c r="Z37" s="415"/>
      <c r="AA37" s="415"/>
      <c r="AB37" s="415"/>
      <c r="AC37" s="415"/>
      <c r="AD37" s="13"/>
      <c r="AE37" s="13"/>
    </row>
    <row r="38" spans="1:31" ht="12" customHeight="1">
      <c r="A38" s="357"/>
      <c r="B38" s="348"/>
      <c r="C38" s="427"/>
      <c r="D38" s="427"/>
      <c r="E38" s="427"/>
      <c r="F38" s="322"/>
      <c r="G38" s="358"/>
      <c r="H38" s="322"/>
      <c r="I38" s="343"/>
      <c r="J38" s="322"/>
      <c r="K38" s="441"/>
      <c r="L38" s="322"/>
      <c r="M38" s="322"/>
      <c r="N38" s="322"/>
      <c r="O38" s="415"/>
      <c r="P38" s="13"/>
      <c r="Q38" s="415"/>
      <c r="R38" s="415"/>
      <c r="S38" s="415"/>
      <c r="T38" s="415"/>
      <c r="U38" s="415"/>
      <c r="V38" s="415"/>
      <c r="W38" s="415"/>
      <c r="X38" s="415"/>
      <c r="Y38" s="415"/>
      <c r="Z38" s="415"/>
      <c r="AA38" s="415"/>
      <c r="AB38" s="415"/>
      <c r="AC38" s="415"/>
      <c r="AD38" s="13"/>
      <c r="AE38" s="13"/>
    </row>
    <row r="39" spans="1:31" ht="12" customHeight="1">
      <c r="A39" s="357" t="s">
        <v>294</v>
      </c>
      <c r="B39" s="348"/>
      <c r="C39" s="424"/>
      <c r="D39" s="428"/>
      <c r="E39" s="424"/>
      <c r="F39" s="322"/>
      <c r="G39" s="358"/>
      <c r="H39" s="322"/>
      <c r="I39" s="343"/>
      <c r="J39" s="322"/>
      <c r="K39" s="441"/>
      <c r="L39" s="322"/>
      <c r="M39" s="322"/>
      <c r="N39" s="322"/>
      <c r="O39" s="415"/>
      <c r="P39" s="7"/>
      <c r="Q39" s="415"/>
      <c r="R39" s="415"/>
      <c r="S39" s="415"/>
      <c r="T39" s="415"/>
      <c r="U39" s="415"/>
      <c r="V39" s="415"/>
      <c r="W39" s="415"/>
      <c r="X39" s="415"/>
      <c r="Y39" s="415"/>
      <c r="Z39" s="415"/>
      <c r="AA39" s="415"/>
      <c r="AB39" s="415"/>
      <c r="AC39" s="415"/>
      <c r="AD39" s="13"/>
      <c r="AE39" s="13"/>
    </row>
    <row r="40" spans="1:31" ht="12" customHeight="1">
      <c r="A40" s="335" t="s">
        <v>89</v>
      </c>
      <c r="B40" s="348"/>
      <c r="C40" s="424"/>
      <c r="D40" s="424"/>
      <c r="E40" s="424"/>
      <c r="F40" s="340">
        <f>'Cash Flow'!F34</f>
        <v>0</v>
      </c>
      <c r="G40" s="358"/>
      <c r="H40" s="340">
        <v>-1722002</v>
      </c>
      <c r="I40" s="343"/>
      <c r="J40" s="340">
        <f>F40-H40</f>
        <v>1722002</v>
      </c>
      <c r="K40" s="441"/>
      <c r="L40" s="322"/>
      <c r="M40" s="322"/>
      <c r="N40" s="322"/>
      <c r="O40" s="415"/>
      <c r="P40" s="13"/>
      <c r="Q40" s="415"/>
      <c r="R40" s="415"/>
      <c r="S40" s="415"/>
      <c r="T40" s="415"/>
      <c r="U40" s="415"/>
      <c r="V40" s="415"/>
      <c r="W40" s="415"/>
      <c r="X40" s="415"/>
      <c r="Y40" s="415"/>
      <c r="Z40" s="415"/>
      <c r="AA40" s="415"/>
      <c r="AB40" s="415"/>
      <c r="AC40" s="415"/>
      <c r="AD40" s="415"/>
      <c r="AE40" s="415"/>
    </row>
    <row r="41" spans="1:31" ht="12" customHeight="1">
      <c r="A41" s="335" t="s">
        <v>98</v>
      </c>
      <c r="B41" s="348"/>
      <c r="C41" s="424"/>
      <c r="D41" s="424"/>
      <c r="E41" s="424"/>
      <c r="F41" s="355">
        <v>0</v>
      </c>
      <c r="G41" s="358"/>
      <c r="H41" s="355">
        <v>0</v>
      </c>
      <c r="I41" s="343"/>
      <c r="J41" s="355">
        <v>0</v>
      </c>
      <c r="K41" s="441"/>
      <c r="L41" s="322"/>
      <c r="M41" s="322"/>
      <c r="N41" s="322"/>
      <c r="O41" s="415"/>
      <c r="P41" s="13"/>
      <c r="Q41" s="415"/>
      <c r="R41" s="415"/>
      <c r="S41" s="415"/>
      <c r="T41" s="415"/>
      <c r="U41" s="415"/>
      <c r="V41" s="415"/>
      <c r="W41" s="415"/>
      <c r="X41" s="415"/>
      <c r="Y41" s="415"/>
      <c r="Z41" s="415"/>
      <c r="AA41" s="415"/>
      <c r="AB41" s="415"/>
      <c r="AC41" s="415"/>
      <c r="AD41" s="415"/>
      <c r="AE41" s="415"/>
    </row>
    <row r="42" spans="1:31" ht="12" customHeight="1">
      <c r="A42" s="364" t="s">
        <v>252</v>
      </c>
      <c r="B42" s="348"/>
      <c r="C42" s="424"/>
      <c r="D42" s="424"/>
      <c r="E42" s="424"/>
      <c r="F42" s="322">
        <f>SUM(F40:F41)</f>
        <v>0</v>
      </c>
      <c r="G42" s="358"/>
      <c r="H42" s="322">
        <f>SUM(H40:H41)</f>
        <v>-1722002</v>
      </c>
      <c r="I42" s="343"/>
      <c r="J42" s="322">
        <f>SUM(J40:J41)</f>
        <v>1722002</v>
      </c>
      <c r="K42" s="441"/>
      <c r="L42" s="322"/>
      <c r="M42" s="322"/>
      <c r="N42" s="322"/>
      <c r="O42" s="415"/>
      <c r="P42" s="13"/>
      <c r="Q42" s="415"/>
      <c r="R42" s="415"/>
      <c r="S42" s="415"/>
      <c r="T42" s="415"/>
      <c r="U42" s="415"/>
      <c r="V42" s="415"/>
      <c r="W42" s="415"/>
      <c r="X42" s="415"/>
      <c r="Y42" s="415"/>
      <c r="Z42" s="415"/>
      <c r="AA42" s="415"/>
      <c r="AB42" s="415"/>
      <c r="AC42" s="415"/>
      <c r="AD42" s="415"/>
      <c r="AE42" s="415"/>
    </row>
    <row r="43" spans="1:31" ht="12" customHeight="1">
      <c r="A43" s="337"/>
      <c r="B43" s="348"/>
      <c r="C43" s="424"/>
      <c r="D43" s="424"/>
      <c r="E43" s="424"/>
      <c r="F43" s="322"/>
      <c r="G43" s="358"/>
      <c r="H43" s="322"/>
      <c r="I43" s="343"/>
      <c r="J43" s="322"/>
      <c r="K43" s="441"/>
      <c r="L43" s="322"/>
      <c r="M43" s="322"/>
      <c r="N43" s="322"/>
      <c r="O43" s="415"/>
      <c r="P43" s="13"/>
      <c r="Q43" s="415"/>
      <c r="R43" s="415"/>
      <c r="S43" s="415"/>
      <c r="T43" s="415"/>
      <c r="U43" s="415"/>
      <c r="V43" s="415"/>
      <c r="W43" s="415"/>
      <c r="X43" s="415"/>
      <c r="Y43" s="415"/>
      <c r="Z43" s="415"/>
      <c r="AA43" s="415"/>
      <c r="AB43" s="415"/>
      <c r="AC43" s="415"/>
      <c r="AD43" s="415"/>
      <c r="AE43" s="415"/>
    </row>
    <row r="44" spans="1:31" ht="12" customHeight="1">
      <c r="A44" s="357" t="s">
        <v>259</v>
      </c>
      <c r="B44" s="348"/>
      <c r="C44" s="424"/>
      <c r="D44" s="424"/>
      <c r="E44" s="424"/>
      <c r="F44" s="353" t="e">
        <f>F42+F37</f>
        <v>#REF!</v>
      </c>
      <c r="G44" s="358"/>
      <c r="H44" s="353">
        <f>H42+H37</f>
        <v>-374008</v>
      </c>
      <c r="I44" s="343"/>
      <c r="J44" s="353" t="e">
        <f>J42+J37</f>
        <v>#REF!</v>
      </c>
      <c r="K44" s="441"/>
      <c r="L44" s="322"/>
      <c r="M44" s="322"/>
      <c r="N44" s="322"/>
      <c r="O44" s="415"/>
      <c r="P44" s="13"/>
      <c r="Q44" s="415"/>
      <c r="R44" s="415"/>
      <c r="S44" s="415"/>
      <c r="T44" s="415"/>
      <c r="U44" s="415"/>
      <c r="V44" s="415"/>
      <c r="W44" s="415"/>
      <c r="X44" s="415"/>
      <c r="Y44" s="415"/>
      <c r="Z44" s="415"/>
      <c r="AA44" s="415"/>
      <c r="AB44" s="415"/>
      <c r="AC44" s="415"/>
      <c r="AD44" s="415"/>
      <c r="AE44" s="415"/>
    </row>
    <row r="45" spans="1:31" ht="12" customHeight="1">
      <c r="A45" s="357"/>
      <c r="B45" s="348"/>
      <c r="C45" s="424"/>
      <c r="D45" s="424"/>
      <c r="E45" s="424"/>
      <c r="F45" s="322"/>
      <c r="G45" s="358"/>
      <c r="H45" s="322"/>
      <c r="I45" s="343"/>
      <c r="J45" s="322"/>
      <c r="K45" s="441"/>
      <c r="L45" s="322"/>
      <c r="M45" s="322"/>
      <c r="N45" s="322"/>
      <c r="O45" s="415"/>
      <c r="P45" s="13"/>
      <c r="Q45" s="415"/>
      <c r="R45" s="415"/>
      <c r="S45" s="415"/>
      <c r="T45" s="415"/>
      <c r="U45" s="415"/>
      <c r="V45" s="415"/>
      <c r="W45" s="415"/>
      <c r="X45" s="415"/>
      <c r="Y45" s="415"/>
      <c r="Z45" s="415"/>
      <c r="AA45" s="415"/>
      <c r="AB45" s="415"/>
      <c r="AC45" s="415"/>
      <c r="AD45" s="415"/>
      <c r="AE45" s="415"/>
    </row>
    <row r="46" spans="1:31" ht="12" customHeight="1">
      <c r="A46" s="335" t="s">
        <v>258</v>
      </c>
      <c r="B46" s="348"/>
      <c r="C46" s="424"/>
      <c r="D46" s="424"/>
      <c r="E46" s="424"/>
      <c r="F46" s="85">
        <f>'Cash Flow'!F39</f>
        <v>47466</v>
      </c>
      <c r="G46" s="358"/>
      <c r="H46" s="85">
        <v>1087449</v>
      </c>
      <c r="I46" s="343"/>
      <c r="J46" s="85">
        <v>713441</v>
      </c>
      <c r="K46" s="440"/>
      <c r="L46" s="85"/>
      <c r="M46" s="85"/>
      <c r="N46" s="85"/>
      <c r="O46" s="415"/>
      <c r="P46" s="13"/>
      <c r="Q46" s="415"/>
      <c r="R46" s="415"/>
      <c r="S46" s="415"/>
      <c r="T46" s="415"/>
      <c r="U46" s="415"/>
      <c r="V46" s="415"/>
      <c r="W46" s="415"/>
      <c r="X46" s="415"/>
      <c r="Y46" s="415"/>
      <c r="Z46" s="415"/>
      <c r="AA46" s="415"/>
      <c r="AB46" s="415"/>
      <c r="AC46" s="415"/>
      <c r="AD46" s="415"/>
      <c r="AE46" s="415"/>
    </row>
    <row r="47" spans="1:31" ht="12" customHeight="1">
      <c r="A47" s="335"/>
      <c r="B47" s="348"/>
      <c r="C47" s="424"/>
      <c r="D47" s="428"/>
      <c r="E47" s="424"/>
      <c r="F47" s="85"/>
      <c r="G47" s="358"/>
      <c r="H47" s="85"/>
      <c r="I47" s="343"/>
      <c r="J47" s="85"/>
      <c r="K47" s="440"/>
      <c r="L47" s="85"/>
      <c r="M47" s="85"/>
      <c r="N47" s="85"/>
      <c r="O47" s="415">
        <f>192437-101483-699945</f>
        <v>-608991</v>
      </c>
      <c r="P47" s="13"/>
      <c r="Q47" s="415"/>
      <c r="R47" s="415"/>
      <c r="S47" s="415"/>
      <c r="T47" s="415"/>
      <c r="U47" s="415"/>
      <c r="V47" s="415"/>
      <c r="W47" s="415"/>
      <c r="X47" s="415"/>
      <c r="Y47" s="415"/>
      <c r="Z47" s="415"/>
      <c r="AA47" s="415"/>
      <c r="AB47" s="415"/>
      <c r="AC47" s="415"/>
      <c r="AD47" s="415"/>
      <c r="AE47" s="415"/>
    </row>
    <row r="48" spans="1:31" ht="12" customHeight="1" thickBot="1">
      <c r="A48" s="357" t="s">
        <v>262</v>
      </c>
      <c r="B48" s="348"/>
      <c r="C48" s="424"/>
      <c r="D48" s="428"/>
      <c r="E48" s="424"/>
      <c r="F48" s="333" t="e">
        <f>SUM(F44:F46)</f>
        <v>#REF!</v>
      </c>
      <c r="G48" s="322"/>
      <c r="H48" s="333">
        <f>SUM(H44:H46)</f>
        <v>713441</v>
      </c>
      <c r="I48" s="359"/>
      <c r="J48" s="333" t="e">
        <f>SUM(J44:J46)</f>
        <v>#REF!</v>
      </c>
      <c r="K48" s="433"/>
      <c r="L48" s="322"/>
      <c r="M48" s="322"/>
      <c r="N48" s="322"/>
      <c r="O48" s="415"/>
      <c r="P48" s="7"/>
      <c r="Q48" s="415"/>
      <c r="R48" s="415"/>
      <c r="S48" s="415"/>
      <c r="T48" s="415"/>
      <c r="U48" s="415"/>
      <c r="V48" s="415"/>
      <c r="W48" s="415"/>
      <c r="X48" s="415"/>
      <c r="Y48" s="415"/>
      <c r="Z48" s="415"/>
      <c r="AA48" s="415"/>
      <c r="AB48" s="415"/>
      <c r="AC48" s="415"/>
      <c r="AD48" s="415"/>
      <c r="AE48" s="415"/>
    </row>
    <row r="49" spans="1:31" ht="12" customHeight="1" thickTop="1">
      <c r="A49" s="84"/>
      <c r="B49" s="224"/>
      <c r="C49" s="424"/>
      <c r="D49" s="428"/>
      <c r="E49" s="424"/>
      <c r="F49" s="13"/>
      <c r="G49" s="13"/>
      <c r="H49" s="13"/>
      <c r="I49" s="13"/>
      <c r="J49" s="13"/>
      <c r="K49" s="442"/>
      <c r="L49" s="13"/>
      <c r="M49" s="13"/>
      <c r="N49" s="13"/>
      <c r="O49" s="415"/>
      <c r="P49" s="13"/>
      <c r="Q49" s="415"/>
      <c r="R49" s="415"/>
      <c r="S49" s="415"/>
      <c r="T49" s="415"/>
      <c r="U49" s="415"/>
      <c r="V49" s="415"/>
      <c r="W49" s="415"/>
      <c r="X49" s="415"/>
      <c r="Y49" s="415"/>
      <c r="Z49" s="415"/>
      <c r="AA49" s="415"/>
      <c r="AB49" s="415"/>
      <c r="AC49" s="415"/>
      <c r="AD49" s="415"/>
      <c r="AE49" s="415"/>
    </row>
    <row r="51" spans="1:31">
      <c r="H51" s="360"/>
    </row>
  </sheetData>
  <mergeCells count="1">
    <mergeCell ref="F8:J8"/>
  </mergeCells>
  <printOptions horizontalCentered="1"/>
  <pageMargins left="0.75" right="0.5" top="0.5" bottom="0.25" header="0.5" footer="0.5"/>
  <pageSetup paperSize="9" scale="98" orientation="portrait" r:id="rId1"/>
  <headerFooter alignWithMargins="0"/>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14"/>
  </sheetPr>
  <dimension ref="A1:J45"/>
  <sheetViews>
    <sheetView view="pageBreakPreview" zoomScale="80" zoomScaleSheetLayoutView="80" workbookViewId="0">
      <selection activeCell="F32" sqref="F32"/>
    </sheetView>
  </sheetViews>
  <sheetFormatPr defaultRowHeight="15.75"/>
  <cols>
    <col min="5" max="5" width="18.125" customWidth="1"/>
    <col min="6" max="6" width="15" customWidth="1"/>
    <col min="7" max="7" width="14.625" customWidth="1"/>
    <col min="8" max="8" width="13.5" customWidth="1"/>
  </cols>
  <sheetData>
    <row r="1" spans="1:8" s="81" customFormat="1" ht="12">
      <c r="A1" s="2" t="str">
        <f>BS!$A$1</f>
        <v>NIT - STATE ENTERPRISE FUND</v>
      </c>
      <c r="B1" s="79"/>
      <c r="C1" s="79"/>
      <c r="D1" s="79"/>
      <c r="E1" s="79"/>
      <c r="F1" s="80"/>
      <c r="G1" s="80"/>
      <c r="H1" s="80"/>
    </row>
    <row r="2" spans="1:8" s="81" customFormat="1" ht="12">
      <c r="A2" s="82" t="s">
        <v>180</v>
      </c>
      <c r="B2" s="82"/>
      <c r="C2" s="82"/>
      <c r="D2" s="79"/>
      <c r="E2" s="79"/>
      <c r="F2" s="80"/>
      <c r="G2" s="80"/>
      <c r="H2" s="80"/>
    </row>
    <row r="3" spans="1:8" s="84" customFormat="1" ht="12">
      <c r="A3" s="82" t="e">
        <f>#REF!</f>
        <v>#REF!</v>
      </c>
      <c r="B3" s="82"/>
      <c r="C3" s="82"/>
      <c r="D3" s="79"/>
      <c r="E3" s="79"/>
      <c r="F3" s="83"/>
      <c r="G3" s="83"/>
      <c r="H3" s="83"/>
    </row>
    <row r="5" spans="1:8" ht="36.75" customHeight="1">
      <c r="F5" s="118" t="s">
        <v>181</v>
      </c>
      <c r="G5" s="118" t="s">
        <v>182</v>
      </c>
      <c r="H5" s="118" t="s">
        <v>183</v>
      </c>
    </row>
    <row r="7" spans="1:8">
      <c r="A7" s="31" t="s">
        <v>140</v>
      </c>
      <c r="B7" s="31"/>
      <c r="C7" s="31"/>
      <c r="D7" s="89"/>
      <c r="E7" s="119"/>
      <c r="F7" s="7" t="e">
        <f>#REF!</f>
        <v>#REF!</v>
      </c>
      <c r="G7" s="7">
        <v>240353</v>
      </c>
      <c r="H7" s="7" t="e">
        <f t="shared" ref="H7:H12" si="0">F7-G7</f>
        <v>#REF!</v>
      </c>
    </row>
    <row r="8" spans="1:8">
      <c r="A8" s="31" t="s">
        <v>162</v>
      </c>
      <c r="B8" s="31"/>
      <c r="C8" s="31"/>
      <c r="D8" s="89"/>
      <c r="E8" s="119"/>
      <c r="F8" s="7" t="e">
        <f>#REF!</f>
        <v>#REF!</v>
      </c>
      <c r="G8" s="7">
        <v>335426</v>
      </c>
      <c r="H8" s="7" t="e">
        <f t="shared" si="0"/>
        <v>#REF!</v>
      </c>
    </row>
    <row r="9" spans="1:8">
      <c r="A9" s="31" t="s">
        <v>141</v>
      </c>
      <c r="B9" s="120"/>
      <c r="C9" s="120"/>
      <c r="D9" s="89"/>
      <c r="E9" s="119"/>
      <c r="F9" s="7" t="e">
        <f>#REF!</f>
        <v>#REF!</v>
      </c>
      <c r="G9" s="7">
        <v>43692</v>
      </c>
      <c r="H9" s="7" t="e">
        <f t="shared" si="0"/>
        <v>#REF!</v>
      </c>
    </row>
    <row r="10" spans="1:8">
      <c r="A10" s="31" t="s">
        <v>184</v>
      </c>
      <c r="B10" s="31"/>
      <c r="C10" s="31"/>
      <c r="D10" s="89"/>
      <c r="E10" s="121"/>
      <c r="F10" s="7" t="e">
        <f>#REF!</f>
        <v>#REF!</v>
      </c>
      <c r="G10" s="7">
        <v>0</v>
      </c>
      <c r="H10" s="7" t="e">
        <f t="shared" si="0"/>
        <v>#REF!</v>
      </c>
    </row>
    <row r="11" spans="1:8">
      <c r="A11" s="31" t="s">
        <v>185</v>
      </c>
      <c r="B11" s="31"/>
      <c r="C11" s="31"/>
      <c r="D11" s="89"/>
      <c r="E11" s="121"/>
      <c r="F11" s="7" t="e">
        <f>#REF!</f>
        <v>#REF!</v>
      </c>
      <c r="G11" s="7">
        <f>13213</f>
        <v>13213</v>
      </c>
      <c r="H11" s="7" t="e">
        <f t="shared" si="0"/>
        <v>#REF!</v>
      </c>
    </row>
    <row r="12" spans="1:8">
      <c r="A12" s="31" t="s">
        <v>186</v>
      </c>
      <c r="B12" s="31"/>
      <c r="C12" s="31"/>
      <c r="D12" s="89"/>
      <c r="E12" s="17"/>
      <c r="F12" s="7" t="e">
        <f>#REF!</f>
        <v>#REF!</v>
      </c>
      <c r="G12" s="7">
        <v>0</v>
      </c>
      <c r="H12" s="7" t="e">
        <f t="shared" si="0"/>
        <v>#REF!</v>
      </c>
    </row>
    <row r="13" spans="1:8">
      <c r="A13" s="31"/>
      <c r="B13" s="31"/>
      <c r="C13" s="31"/>
      <c r="D13" s="89"/>
      <c r="E13" s="17"/>
      <c r="F13" s="122" t="e">
        <f>SUM(F7:F12)</f>
        <v>#REF!</v>
      </c>
      <c r="G13" s="122">
        <f>SUM(G7:G12)</f>
        <v>632684</v>
      </c>
      <c r="H13" s="122" t="e">
        <f>SUM(H7:H12)</f>
        <v>#REF!</v>
      </c>
    </row>
    <row r="14" spans="1:8">
      <c r="A14" s="31"/>
      <c r="B14" s="31"/>
      <c r="C14" s="31"/>
      <c r="D14" s="89"/>
      <c r="E14" s="17"/>
      <c r="F14" s="13"/>
      <c r="G14" s="13"/>
      <c r="H14" s="13"/>
    </row>
    <row r="15" spans="1:8">
      <c r="A15" s="31" t="s">
        <v>187</v>
      </c>
      <c r="B15" s="31"/>
      <c r="C15" s="31"/>
      <c r="D15" s="89"/>
      <c r="E15" s="121"/>
      <c r="F15" s="7"/>
      <c r="G15" s="7"/>
      <c r="H15" s="7"/>
    </row>
    <row r="16" spans="1:8">
      <c r="A16" s="123" t="s">
        <v>188</v>
      </c>
      <c r="B16" s="31"/>
      <c r="C16" s="31"/>
      <c r="D16" s="89"/>
      <c r="E16" s="119"/>
      <c r="F16" s="13" t="e">
        <f>#REF!</f>
        <v>#REF!</v>
      </c>
      <c r="G16" s="13">
        <v>777537</v>
      </c>
      <c r="H16" s="13" t="e">
        <f>F16-G16</f>
        <v>#REF!</v>
      </c>
    </row>
    <row r="17" spans="1:8">
      <c r="A17" s="120" t="s">
        <v>189</v>
      </c>
      <c r="B17" s="31"/>
      <c r="C17" s="31"/>
      <c r="D17" s="89"/>
      <c r="E17" s="119"/>
      <c r="F17" s="13" t="e">
        <f>#REF!</f>
        <v>#REF!</v>
      </c>
      <c r="G17" s="13">
        <v>0</v>
      </c>
      <c r="H17" s="13" t="e">
        <f>F17-G17</f>
        <v>#REF!</v>
      </c>
    </row>
    <row r="18" spans="1:8">
      <c r="A18" s="124"/>
      <c r="B18" s="125"/>
      <c r="C18" s="125"/>
      <c r="D18" s="89"/>
      <c r="E18" s="17"/>
      <c r="F18" s="122" t="e">
        <f>F16+F17</f>
        <v>#REF!</v>
      </c>
      <c r="G18" s="122">
        <f>G16+G17</f>
        <v>777537</v>
      </c>
      <c r="H18" s="122" t="e">
        <f>H16+H17</f>
        <v>#REF!</v>
      </c>
    </row>
    <row r="19" spans="1:8">
      <c r="A19" s="124"/>
      <c r="B19" s="125"/>
      <c r="C19" s="125"/>
      <c r="D19" s="89"/>
      <c r="E19" s="17"/>
      <c r="F19" s="13"/>
      <c r="G19" s="13"/>
      <c r="H19" s="13"/>
    </row>
    <row r="20" spans="1:8">
      <c r="A20" s="124" t="s">
        <v>190</v>
      </c>
      <c r="B20" s="125"/>
      <c r="C20" s="125"/>
      <c r="D20" s="89"/>
      <c r="E20" s="17"/>
      <c r="F20" s="13" t="e">
        <f>F13+F18</f>
        <v>#REF!</v>
      </c>
      <c r="G20" s="13">
        <f>G13+G18</f>
        <v>1410221</v>
      </c>
      <c r="H20" s="13" t="e">
        <f>H13+H18</f>
        <v>#REF!</v>
      </c>
    </row>
    <row r="21" spans="1:8">
      <c r="A21" s="124"/>
      <c r="B21" s="125"/>
      <c r="C21" s="125"/>
      <c r="D21" s="89"/>
      <c r="E21" s="17"/>
      <c r="F21" s="13"/>
      <c r="G21" s="13"/>
      <c r="H21" s="13"/>
    </row>
    <row r="22" spans="1:8">
      <c r="A22" s="126" t="s">
        <v>143</v>
      </c>
      <c r="B22" s="126"/>
      <c r="C22" s="126"/>
      <c r="D22" s="89"/>
      <c r="E22" s="119"/>
      <c r="F22" s="7"/>
      <c r="G22" s="7"/>
      <c r="H22" s="7"/>
    </row>
    <row r="23" spans="1:8">
      <c r="A23" s="31" t="s">
        <v>191</v>
      </c>
      <c r="B23" s="126"/>
      <c r="C23" s="126"/>
      <c r="D23" s="89"/>
      <c r="E23" s="119"/>
      <c r="F23" s="12" t="e">
        <f>#REF!</f>
        <v>#REF!</v>
      </c>
      <c r="G23" s="12">
        <v>0</v>
      </c>
      <c r="H23" s="12" t="e">
        <f t="shared" ref="H23:H32" si="1">F23-G23</f>
        <v>#REF!</v>
      </c>
    </row>
    <row r="24" spans="1:8">
      <c r="A24" s="31" t="s">
        <v>192</v>
      </c>
      <c r="B24" s="31"/>
      <c r="C24" s="31"/>
      <c r="D24" s="89"/>
      <c r="E24" s="127"/>
      <c r="F24" s="14" t="e">
        <f>#REF!</f>
        <v>#REF!</v>
      </c>
      <c r="G24" s="14">
        <v>72150</v>
      </c>
      <c r="H24" s="14" t="e">
        <f t="shared" si="1"/>
        <v>#REF!</v>
      </c>
    </row>
    <row r="25" spans="1:8">
      <c r="A25" s="31" t="s">
        <v>193</v>
      </c>
      <c r="B25" s="31"/>
      <c r="C25" s="31"/>
      <c r="D25" s="89"/>
      <c r="E25" s="119"/>
      <c r="F25" s="14" t="e">
        <f>#REF!</f>
        <v>#REF!</v>
      </c>
      <c r="G25" s="14">
        <v>6916</v>
      </c>
      <c r="H25" s="14" t="e">
        <f t="shared" si="1"/>
        <v>#REF!</v>
      </c>
    </row>
    <row r="26" spans="1:8">
      <c r="A26" s="31" t="s">
        <v>147</v>
      </c>
      <c r="B26" s="31"/>
      <c r="C26" s="31"/>
      <c r="D26" s="89"/>
      <c r="E26" s="119"/>
      <c r="F26" s="14" t="e">
        <f>#REF!</f>
        <v>#REF!</v>
      </c>
      <c r="G26" s="14">
        <v>959</v>
      </c>
      <c r="H26" s="14" t="e">
        <f t="shared" si="1"/>
        <v>#REF!</v>
      </c>
    </row>
    <row r="27" spans="1:8">
      <c r="A27" s="31" t="s">
        <v>194</v>
      </c>
      <c r="B27" s="128"/>
      <c r="C27" s="128"/>
      <c r="D27" s="89"/>
      <c r="E27" s="129"/>
      <c r="F27" s="14" t="e">
        <f>#REF!</f>
        <v>#REF!</v>
      </c>
      <c r="G27" s="14">
        <v>203</v>
      </c>
      <c r="H27" s="14" t="e">
        <f t="shared" si="1"/>
        <v>#REF!</v>
      </c>
    </row>
    <row r="28" spans="1:8">
      <c r="A28" s="31" t="s">
        <v>148</v>
      </c>
      <c r="B28" s="128"/>
      <c r="C28" s="128"/>
      <c r="D28" s="89"/>
      <c r="E28" s="129"/>
      <c r="F28" s="14" t="e">
        <f>#REF!</f>
        <v>#REF!</v>
      </c>
      <c r="G28" s="14">
        <v>8</v>
      </c>
      <c r="H28" s="14" t="e">
        <f t="shared" si="1"/>
        <v>#REF!</v>
      </c>
    </row>
    <row r="29" spans="1:8">
      <c r="A29" s="31" t="s">
        <v>195</v>
      </c>
      <c r="B29" s="128"/>
      <c r="C29" s="128"/>
      <c r="D29" s="89"/>
      <c r="E29" s="26"/>
      <c r="F29" s="14" t="e">
        <f>#REF!</f>
        <v>#REF!</v>
      </c>
      <c r="G29" s="14">
        <v>27274</v>
      </c>
      <c r="H29" s="14" t="e">
        <f t="shared" si="1"/>
        <v>#REF!</v>
      </c>
    </row>
    <row r="30" spans="1:8">
      <c r="A30" s="31" t="s">
        <v>196</v>
      </c>
      <c r="B30" s="128"/>
      <c r="C30" s="89"/>
      <c r="D30" s="89"/>
      <c r="E30" s="129"/>
      <c r="F30" s="14" t="e">
        <f>#REF!</f>
        <v>#REF!</v>
      </c>
      <c r="G30" s="14">
        <v>375</v>
      </c>
      <c r="H30" s="14" t="e">
        <f t="shared" si="1"/>
        <v>#REF!</v>
      </c>
    </row>
    <row r="31" spans="1:8">
      <c r="A31" s="89" t="s">
        <v>197</v>
      </c>
      <c r="B31" s="89"/>
      <c r="C31" s="89"/>
      <c r="D31" s="89"/>
      <c r="E31" s="119"/>
      <c r="F31" s="14" t="e">
        <f>#REF!</f>
        <v>#REF!</v>
      </c>
      <c r="G31" s="14">
        <v>21789</v>
      </c>
      <c r="H31" s="14" t="e">
        <f t="shared" si="1"/>
        <v>#REF!</v>
      </c>
    </row>
    <row r="32" spans="1:8">
      <c r="A32" s="31" t="s">
        <v>198</v>
      </c>
      <c r="B32" s="128"/>
      <c r="C32" s="128"/>
      <c r="D32" s="89"/>
      <c r="E32" s="129"/>
      <c r="F32" s="16" t="e">
        <f>#REF!</f>
        <v>#REF!</v>
      </c>
      <c r="G32" s="16">
        <v>795</v>
      </c>
      <c r="H32" s="16" t="e">
        <f t="shared" si="1"/>
        <v>#REF!</v>
      </c>
    </row>
    <row r="33" spans="1:10">
      <c r="A33" s="126"/>
      <c r="B33" s="89"/>
      <c r="C33" s="89"/>
      <c r="D33" s="89"/>
      <c r="E33" s="119"/>
      <c r="F33" s="13" t="e">
        <f>SUM(F23:F32)</f>
        <v>#REF!</v>
      </c>
      <c r="G33" s="13">
        <f>SUM(G23:G32)</f>
        <v>130469</v>
      </c>
      <c r="H33" s="13" t="e">
        <f>SUM(H23:H32)</f>
        <v>#REF!</v>
      </c>
    </row>
    <row r="34" spans="1:10">
      <c r="A34" s="89"/>
      <c r="B34" s="89"/>
      <c r="C34" s="89"/>
      <c r="D34" s="89"/>
      <c r="E34" s="119"/>
      <c r="F34" s="13"/>
      <c r="G34" s="13"/>
      <c r="H34" s="13"/>
    </row>
    <row r="35" spans="1:10">
      <c r="A35" s="126" t="s">
        <v>199</v>
      </c>
      <c r="B35" s="126"/>
      <c r="C35" s="126"/>
      <c r="D35" s="89"/>
      <c r="E35" s="119"/>
      <c r="F35" s="122" t="e">
        <f>F20-F33</f>
        <v>#REF!</v>
      </c>
      <c r="G35" s="122">
        <f>G20-G33</f>
        <v>1279752</v>
      </c>
      <c r="H35" s="122" t="e">
        <f>H20-H33</f>
        <v>#REF!</v>
      </c>
    </row>
    <row r="36" spans="1:10">
      <c r="A36" s="126"/>
      <c r="B36" s="126"/>
      <c r="C36" s="126"/>
      <c r="D36" s="89"/>
      <c r="E36" s="119"/>
      <c r="F36" s="13"/>
      <c r="G36" s="13"/>
      <c r="H36" s="13"/>
    </row>
    <row r="37" spans="1:10">
      <c r="A37" s="31" t="s">
        <v>200</v>
      </c>
      <c r="B37" s="31"/>
      <c r="C37" s="31"/>
      <c r="D37" s="89"/>
      <c r="E37" s="17"/>
      <c r="F37" s="7"/>
      <c r="G37" s="7"/>
      <c r="H37" s="7"/>
    </row>
    <row r="38" spans="1:10">
      <c r="A38" s="31" t="s">
        <v>201</v>
      </c>
      <c r="B38" s="31"/>
      <c r="C38" s="31"/>
      <c r="D38" s="89"/>
      <c r="E38" s="17"/>
      <c r="F38" s="7" t="e">
        <f>#REF!</f>
        <v>#REF!</v>
      </c>
      <c r="G38" s="130" t="e">
        <f>F38-H38</f>
        <v>#REF!</v>
      </c>
      <c r="H38" s="7">
        <v>-434034</v>
      </c>
      <c r="J38">
        <v>431224</v>
      </c>
    </row>
    <row r="39" spans="1:10">
      <c r="A39" s="89"/>
      <c r="B39" s="126"/>
      <c r="C39" s="126"/>
      <c r="D39" s="89"/>
      <c r="E39" s="119"/>
      <c r="F39" s="13"/>
      <c r="G39" s="13"/>
      <c r="H39" s="13"/>
      <c r="J39">
        <v>435272</v>
      </c>
    </row>
    <row r="40" spans="1:10">
      <c r="A40" s="126" t="s">
        <v>202</v>
      </c>
      <c r="B40" s="126"/>
      <c r="C40" s="126"/>
      <c r="D40" s="89"/>
      <c r="E40" s="119"/>
      <c r="F40" s="122" t="e">
        <f>F35+F38</f>
        <v>#REF!</v>
      </c>
      <c r="G40" s="122" t="e">
        <f>G35+G38</f>
        <v>#REF!</v>
      </c>
      <c r="H40" s="122" t="e">
        <f>H35+H38</f>
        <v>#REF!</v>
      </c>
      <c r="J40">
        <f>J39-J38</f>
        <v>4048</v>
      </c>
    </row>
    <row r="41" spans="1:10">
      <c r="A41" s="126"/>
      <c r="B41" s="126"/>
      <c r="C41" s="126"/>
      <c r="D41" s="89"/>
      <c r="E41" s="119"/>
      <c r="F41" s="13"/>
      <c r="G41" s="13"/>
      <c r="H41" s="13"/>
    </row>
    <row r="42" spans="1:10">
      <c r="A42" s="89" t="s">
        <v>203</v>
      </c>
      <c r="B42" s="126"/>
      <c r="C42" s="126"/>
      <c r="D42" s="89"/>
      <c r="E42" s="119"/>
      <c r="F42" s="13">
        <v>0</v>
      </c>
      <c r="G42" s="13">
        <v>0</v>
      </c>
      <c r="H42" s="13"/>
    </row>
    <row r="43" spans="1:10">
      <c r="A43" s="89"/>
      <c r="B43" s="126"/>
      <c r="C43" s="126"/>
      <c r="D43" s="89"/>
      <c r="E43" s="119"/>
      <c r="F43" s="13"/>
      <c r="G43" s="13"/>
      <c r="H43" s="13"/>
    </row>
    <row r="44" spans="1:10" ht="16.5" thickBot="1">
      <c r="A44" s="126" t="s">
        <v>204</v>
      </c>
      <c r="B44" s="126"/>
      <c r="C44" s="126"/>
      <c r="D44" s="31"/>
      <c r="E44" s="131"/>
      <c r="F44" s="132" t="e">
        <f>F40-F42</f>
        <v>#REF!</v>
      </c>
      <c r="G44" s="132" t="e">
        <f>G40-G42</f>
        <v>#REF!</v>
      </c>
      <c r="H44" s="132" t="e">
        <f>H40-H42</f>
        <v>#REF!</v>
      </c>
    </row>
    <row r="45" spans="1:10" ht="16.5" thickTop="1">
      <c r="A45" s="133"/>
      <c r="B45" s="134"/>
      <c r="C45" s="134"/>
      <c r="D45" s="135"/>
      <c r="E45" s="131"/>
      <c r="F45" s="136"/>
      <c r="G45" s="136" t="e">
        <f>G44-G16-G8</f>
        <v>#REF!</v>
      </c>
      <c r="H45" s="136"/>
    </row>
  </sheetData>
  <phoneticPr fontId="59" type="noConversion"/>
  <pageMargins left="0.75" right="0.75" top="1" bottom="1" header="0.5" footer="0.5"/>
  <pageSetup paperSize="9" scale="82" orientation="portrait" r:id="rId1"/>
  <headerFooter alignWithMargins="0"/>
  <colBreaks count="1" manualBreakCount="1">
    <brk id="8"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7"/>
  </sheetPr>
  <dimension ref="A1:IM48"/>
  <sheetViews>
    <sheetView view="pageBreakPreview" zoomScaleSheetLayoutView="100" workbookViewId="0">
      <selection activeCell="F32" sqref="F32"/>
    </sheetView>
  </sheetViews>
  <sheetFormatPr defaultRowHeight="12"/>
  <cols>
    <col min="1" max="1" width="5.125" style="84" customWidth="1"/>
    <col min="2" max="2" width="3.625" style="81" customWidth="1"/>
    <col min="3" max="3" width="41.625" style="81" customWidth="1"/>
    <col min="4" max="5" width="5.125" style="81" customWidth="1"/>
    <col min="6" max="6" width="12.875" style="81" customWidth="1"/>
    <col min="7" max="7" width="12.5" style="81" customWidth="1"/>
    <col min="8" max="8" width="12.375" style="81" customWidth="1"/>
    <col min="9" max="16384" width="9" style="81"/>
  </cols>
  <sheetData>
    <row r="1" spans="1:8">
      <c r="A1" s="2" t="str">
        <f>BS!$A$1</f>
        <v>NIT - STATE ENTERPRISE FUND</v>
      </c>
      <c r="B1" s="79"/>
      <c r="C1" s="79"/>
      <c r="D1" s="79"/>
      <c r="E1" s="79"/>
      <c r="F1" s="80"/>
      <c r="G1" s="80"/>
      <c r="H1" s="80"/>
    </row>
    <row r="2" spans="1:8">
      <c r="A2" s="82" t="s">
        <v>180</v>
      </c>
      <c r="B2" s="82"/>
      <c r="C2" s="82"/>
      <c r="D2" s="79"/>
      <c r="E2" s="79"/>
      <c r="F2" s="80"/>
      <c r="G2" s="80"/>
      <c r="H2" s="80"/>
    </row>
    <row r="3" spans="1:8" s="84" customFormat="1">
      <c r="A3" s="82" t="e">
        <f>#REF!</f>
        <v>#REF!</v>
      </c>
      <c r="B3" s="82"/>
      <c r="C3" s="82"/>
      <c r="D3" s="79"/>
      <c r="E3" s="79"/>
      <c r="F3" s="83"/>
      <c r="G3" s="83"/>
      <c r="H3" s="83"/>
    </row>
    <row r="4" spans="1:8" s="87" customFormat="1">
      <c r="F4" s="4" t="s">
        <v>205</v>
      </c>
      <c r="G4" s="4" t="s">
        <v>206</v>
      </c>
      <c r="H4" s="4" t="s">
        <v>206</v>
      </c>
    </row>
    <row r="5" spans="1:8">
      <c r="A5" s="83"/>
      <c r="B5" s="83"/>
      <c r="C5" s="83"/>
      <c r="D5" s="137"/>
      <c r="E5" s="137"/>
      <c r="F5" s="138">
        <v>40178</v>
      </c>
      <c r="G5" s="138">
        <v>40086</v>
      </c>
      <c r="H5" s="138">
        <v>40178</v>
      </c>
    </row>
    <row r="6" spans="1:8">
      <c r="A6" s="83"/>
      <c r="B6" s="83"/>
      <c r="C6" s="83"/>
      <c r="D6" s="139"/>
      <c r="E6" s="139"/>
      <c r="F6" s="140"/>
      <c r="G6" s="140"/>
      <c r="H6" s="140"/>
    </row>
    <row r="7" spans="1:8">
      <c r="A7" s="83"/>
      <c r="B7" s="83"/>
      <c r="C7" s="83"/>
      <c r="D7" s="139"/>
      <c r="E7" s="139"/>
      <c r="F7" s="141"/>
      <c r="G7" s="141"/>
      <c r="H7" s="142"/>
    </row>
    <row r="8" spans="1:8">
      <c r="A8" s="83"/>
      <c r="B8" s="83"/>
      <c r="C8" s="83"/>
      <c r="D8" s="139"/>
      <c r="E8" s="139"/>
      <c r="F8" s="141"/>
      <c r="G8" s="141"/>
      <c r="H8" s="141"/>
    </row>
    <row r="9" spans="1:8">
      <c r="A9" s="83" t="s">
        <v>207</v>
      </c>
      <c r="B9" s="83"/>
      <c r="C9" s="83"/>
      <c r="D9" s="139"/>
      <c r="E9" s="84"/>
      <c r="F9" s="139">
        <v>27730795</v>
      </c>
      <c r="G9" s="139">
        <v>27730795</v>
      </c>
      <c r="H9" s="139" t="e">
        <f>G36</f>
        <v>#REF!</v>
      </c>
    </row>
    <row r="10" spans="1:8" s="84" customFormat="1">
      <c r="A10" s="83"/>
      <c r="B10" s="83"/>
      <c r="C10" s="83"/>
      <c r="D10" s="139"/>
      <c r="F10" s="143"/>
      <c r="G10" s="143"/>
      <c r="H10" s="143"/>
    </row>
    <row r="11" spans="1:8" s="84" customFormat="1">
      <c r="A11" s="9" t="s">
        <v>208</v>
      </c>
      <c r="B11" s="83"/>
      <c r="C11" s="83"/>
      <c r="D11" s="139"/>
      <c r="F11" s="144">
        <f>UHF!F11</f>
        <v>0</v>
      </c>
      <c r="G11" s="144">
        <v>678268</v>
      </c>
      <c r="H11" s="144">
        <f>F11-G11</f>
        <v>-678268</v>
      </c>
    </row>
    <row r="12" spans="1:8" s="84" customFormat="1">
      <c r="A12" s="9"/>
      <c r="B12" s="83"/>
      <c r="C12" s="83"/>
      <c r="D12" s="139"/>
      <c r="F12" s="145"/>
      <c r="G12" s="145"/>
      <c r="H12" s="145"/>
    </row>
    <row r="13" spans="1:8" s="84" customFormat="1">
      <c r="A13" s="9" t="s">
        <v>209</v>
      </c>
      <c r="B13" s="83"/>
      <c r="C13" s="83"/>
      <c r="D13" s="139"/>
      <c r="F13" s="146">
        <f>UHF!F15</f>
        <v>0</v>
      </c>
      <c r="G13" s="146">
        <v>-578408</v>
      </c>
      <c r="H13" s="146">
        <f>F13-G13</f>
        <v>578408</v>
      </c>
    </row>
    <row r="14" spans="1:8" s="84" customFormat="1">
      <c r="B14" s="83"/>
      <c r="C14" s="83"/>
      <c r="D14" s="147"/>
      <c r="F14" s="148">
        <f>SUM(F11:F13)</f>
        <v>0</v>
      </c>
      <c r="G14" s="148">
        <f>SUM(G11:G13)</f>
        <v>99860</v>
      </c>
      <c r="H14" s="148">
        <f>SUM(H11:H13)</f>
        <v>-99860</v>
      </c>
    </row>
    <row r="15" spans="1:8" s="84" customFormat="1">
      <c r="B15" s="83"/>
      <c r="C15" s="83"/>
      <c r="D15" s="147"/>
    </row>
    <row r="16" spans="1:8" s="84" customFormat="1">
      <c r="A16" s="83" t="s">
        <v>210</v>
      </c>
      <c r="C16" s="83"/>
      <c r="D16" s="147"/>
      <c r="F16" s="149" t="e">
        <f>UHF!#REF!</f>
        <v>#REF!</v>
      </c>
      <c r="G16" s="149">
        <v>932194</v>
      </c>
      <c r="H16" s="149" t="e">
        <f>F16-G16</f>
        <v>#REF!</v>
      </c>
    </row>
    <row r="17" spans="1:247" s="84" customFormat="1">
      <c r="A17" s="150"/>
      <c r="C17" s="83"/>
      <c r="D17" s="147"/>
      <c r="F17" s="151" t="e">
        <f>+F16+F14+F9</f>
        <v>#REF!</v>
      </c>
      <c r="G17" s="151">
        <f>G9+G14+G16</f>
        <v>28762849</v>
      </c>
      <c r="H17" s="151" t="e">
        <f>+H16+H14+H9</f>
        <v>#REF!</v>
      </c>
    </row>
    <row r="18" spans="1:247" s="84" customFormat="1">
      <c r="D18" s="151"/>
    </row>
    <row r="19" spans="1:247">
      <c r="A19" s="84" t="s">
        <v>211</v>
      </c>
      <c r="B19" s="84"/>
      <c r="C19" s="84"/>
      <c r="D19" s="151"/>
      <c r="E19" s="84"/>
      <c r="F19" s="151"/>
      <c r="G19" s="151"/>
      <c r="H19" s="151"/>
      <c r="IM19" s="152" t="s">
        <v>161</v>
      </c>
    </row>
    <row r="20" spans="1:247">
      <c r="A20" s="150" t="s">
        <v>212</v>
      </c>
      <c r="B20" s="84"/>
      <c r="C20" s="84"/>
      <c r="D20" s="151"/>
      <c r="E20" s="84"/>
      <c r="F20" s="151">
        <f>UHF!F20</f>
        <v>0</v>
      </c>
      <c r="G20" s="151" t="e">
        <f>F20-H20</f>
        <v>#REF!</v>
      </c>
      <c r="H20" s="151" t="e">
        <f>-#REF!</f>
        <v>#REF!</v>
      </c>
      <c r="IM20" s="152" t="s">
        <v>161</v>
      </c>
    </row>
    <row r="21" spans="1:247">
      <c r="B21" s="84"/>
      <c r="C21" s="84"/>
      <c r="D21" s="151"/>
      <c r="E21" s="84"/>
      <c r="F21" s="151"/>
      <c r="G21" s="151"/>
      <c r="H21" s="151"/>
      <c r="IM21" s="152" t="s">
        <v>161</v>
      </c>
    </row>
    <row r="22" spans="1:247">
      <c r="A22" s="153" t="s">
        <v>213</v>
      </c>
      <c r="B22" s="83"/>
      <c r="C22" s="83"/>
      <c r="D22" s="148"/>
      <c r="F22" s="154"/>
      <c r="G22" s="154"/>
      <c r="H22" s="154"/>
    </row>
    <row r="23" spans="1:247">
      <c r="A23" s="155" t="s">
        <v>214</v>
      </c>
      <c r="B23" s="83"/>
      <c r="C23" s="83"/>
      <c r="D23" s="148"/>
      <c r="F23" s="154">
        <f>UHF!F25</f>
        <v>-781416</v>
      </c>
      <c r="G23" s="154">
        <v>5960472</v>
      </c>
      <c r="H23" s="154">
        <f>F23-G23</f>
        <v>-6741888</v>
      </c>
    </row>
    <row r="24" spans="1:247" s="87" customFormat="1">
      <c r="B24" s="83"/>
      <c r="C24" s="83"/>
      <c r="D24" s="148"/>
      <c r="F24" s="154"/>
      <c r="G24" s="154"/>
      <c r="H24" s="154"/>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row>
    <row r="25" spans="1:247">
      <c r="A25" s="31" t="s">
        <v>162</v>
      </c>
      <c r="F25" s="12">
        <f>UHF!F27</f>
        <v>17504</v>
      </c>
      <c r="G25" s="12">
        <f>'W PnL'!G8</f>
        <v>335426</v>
      </c>
      <c r="H25" s="156">
        <f>F25-G25</f>
        <v>-317922</v>
      </c>
    </row>
    <row r="26" spans="1:247">
      <c r="F26" s="14"/>
      <c r="G26" s="14"/>
      <c r="H26" s="157"/>
    </row>
    <row r="27" spans="1:247">
      <c r="A27" s="84" t="s">
        <v>215</v>
      </c>
      <c r="F27" s="14"/>
      <c r="G27" s="14"/>
      <c r="H27" s="157"/>
    </row>
    <row r="28" spans="1:247">
      <c r="A28" s="150" t="s">
        <v>216</v>
      </c>
      <c r="F28" s="14" t="e">
        <f>UHF!#REF!</f>
        <v>#REF!</v>
      </c>
      <c r="G28" s="14">
        <f>'W PnL'!G16</f>
        <v>777537</v>
      </c>
      <c r="H28" s="157" t="e">
        <f>F28-G28</f>
        <v>#REF!</v>
      </c>
    </row>
    <row r="29" spans="1:247">
      <c r="A29" s="150"/>
      <c r="F29" s="14"/>
      <c r="G29" s="14"/>
      <c r="H29" s="157"/>
    </row>
    <row r="30" spans="1:247">
      <c r="A30" s="84" t="s">
        <v>217</v>
      </c>
      <c r="F30" s="14">
        <f>UHF!F29</f>
        <v>62534</v>
      </c>
      <c r="G30" s="14" t="e">
        <f>'W PnL'!G40-'W PnL'!G8-'W PnL'!G16</f>
        <v>#REF!</v>
      </c>
      <c r="H30" s="157" t="e">
        <f>F30-G30</f>
        <v>#REF!</v>
      </c>
    </row>
    <row r="31" spans="1:247">
      <c r="F31" s="14"/>
      <c r="G31" s="14"/>
      <c r="H31" s="157"/>
    </row>
    <row r="32" spans="1:247">
      <c r="A32" s="158" t="s">
        <v>218</v>
      </c>
      <c r="F32" s="14"/>
      <c r="G32" s="14"/>
      <c r="H32" s="157"/>
    </row>
    <row r="33" spans="1:247">
      <c r="A33" s="25"/>
      <c r="F33" s="159" t="e">
        <f>UHF!#REF!</f>
        <v>#REF!</v>
      </c>
      <c r="G33" s="159">
        <v>-3321282</v>
      </c>
      <c r="H33" s="160" t="e">
        <f>F33-G33</f>
        <v>#REF!</v>
      </c>
    </row>
    <row r="34" spans="1:247">
      <c r="F34" s="161" t="e">
        <f>SUM(F25:F33)</f>
        <v>#REF!</v>
      </c>
      <c r="G34" s="161" t="e">
        <f>SUM(G25:G33)</f>
        <v>#REF!</v>
      </c>
      <c r="H34" s="162" t="e">
        <f>ROUND(SUM(H25:H33),0)</f>
        <v>#REF!</v>
      </c>
    </row>
    <row r="35" spans="1:247">
      <c r="F35" s="84"/>
      <c r="G35" s="84"/>
    </row>
    <row r="36" spans="1:247" s="87" customFormat="1" ht="12.75" thickBot="1">
      <c r="A36" s="163" t="s">
        <v>166</v>
      </c>
      <c r="B36" s="79"/>
      <c r="C36" s="79"/>
      <c r="D36" s="148"/>
      <c r="F36" s="164" t="e">
        <f>F17+F20+F23+F34</f>
        <v>#REF!</v>
      </c>
      <c r="G36" s="164" t="e">
        <f>ROUND(G17+G20+G23+G34,0)</f>
        <v>#REF!</v>
      </c>
      <c r="H36" s="164" t="e">
        <f>ROUND(H17+H20+H23+H34,0)</f>
        <v>#REF!</v>
      </c>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row>
    <row r="37" spans="1:247" s="87" customFormat="1" ht="12.75" thickTop="1">
      <c r="A37" s="86"/>
      <c r="B37" s="86"/>
      <c r="C37" s="86"/>
      <c r="D37" s="86"/>
      <c r="E37" s="86"/>
      <c r="F37" s="86"/>
      <c r="G37" s="86"/>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row>
    <row r="38" spans="1:247" s="87" customFormat="1">
      <c r="A38" s="86"/>
      <c r="B38" s="86"/>
      <c r="C38" s="86"/>
      <c r="D38" s="86"/>
      <c r="E38" s="86"/>
      <c r="F38" s="88"/>
      <c r="G38" s="88"/>
      <c r="H38" s="88"/>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row>
    <row r="39" spans="1:247" s="3" customFormat="1">
      <c r="E39" s="6"/>
      <c r="F39" s="13"/>
      <c r="G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row>
    <row r="40" spans="1:247" s="3" customFormat="1">
      <c r="E40" s="6"/>
      <c r="F40" s="7"/>
      <c r="G40" s="7"/>
      <c r="H40" s="139"/>
      <c r="I40" s="81"/>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row>
    <row r="41" spans="1:247" s="3" customFormat="1">
      <c r="E41" s="6"/>
      <c r="F41" s="13"/>
      <c r="G41" s="13"/>
      <c r="H41" s="139"/>
      <c r="I41" s="81"/>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row>
    <row r="42" spans="1:247" s="89" customFormat="1">
      <c r="E42" s="121"/>
      <c r="F42" s="7"/>
      <c r="G42" s="7"/>
      <c r="H42" s="13"/>
      <c r="I42" s="13"/>
    </row>
    <row r="43" spans="1:247" s="89" customFormat="1">
      <c r="E43" s="121"/>
      <c r="F43" s="7"/>
      <c r="G43" s="7"/>
      <c r="H43" s="13"/>
      <c r="I43" s="13"/>
    </row>
    <row r="44" spans="1:247" s="89" customFormat="1">
      <c r="E44" s="121"/>
      <c r="F44" s="7"/>
      <c r="G44" s="7"/>
      <c r="H44" s="165"/>
    </row>
    <row r="45" spans="1:247" s="89" customFormat="1">
      <c r="E45" s="121"/>
      <c r="F45" s="7"/>
      <c r="G45" s="7"/>
      <c r="H45" s="165"/>
    </row>
    <row r="46" spans="1:247" s="89" customFormat="1">
      <c r="E46" s="121"/>
      <c r="F46" s="7"/>
      <c r="G46" s="7"/>
      <c r="H46" s="165"/>
    </row>
    <row r="47" spans="1:247">
      <c r="H47" s="165"/>
      <c r="I47" s="89"/>
    </row>
    <row r="48" spans="1:247">
      <c r="H48" s="165"/>
      <c r="I48" s="89"/>
    </row>
  </sheetData>
  <phoneticPr fontId="0" type="noConversion"/>
  <printOptions horizontalCentered="1"/>
  <pageMargins left="0.75" right="0.5" top="0.5" bottom="0.25" header="0.5" footer="0.5"/>
  <pageSetup paperSize="9" scale="78"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Title</vt:lpstr>
      <vt:lpstr>BS</vt:lpstr>
      <vt:lpstr>P&amp;L</vt:lpstr>
      <vt:lpstr>Comp Income </vt:lpstr>
      <vt:lpstr>Distribution Statement </vt:lpstr>
      <vt:lpstr>UHF</vt:lpstr>
      <vt:lpstr>Statement of CI</vt:lpstr>
      <vt:lpstr>Distribution </vt:lpstr>
      <vt:lpstr>TB - adjusted</vt:lpstr>
      <vt:lpstr>TB - modified </vt:lpstr>
      <vt:lpstr>TB again mdified </vt:lpstr>
      <vt:lpstr>TB modified once again</vt:lpstr>
      <vt:lpstr>Cash Flow</vt:lpstr>
      <vt:lpstr>TB</vt:lpstr>
      <vt:lpstr>1</vt:lpstr>
      <vt:lpstr>2</vt:lpstr>
      <vt:lpstr>4</vt:lpstr>
      <vt:lpstr>5</vt:lpstr>
      <vt:lpstr>6</vt:lpstr>
      <vt:lpstr>P&amp;L Dec Quarter</vt:lpstr>
      <vt:lpstr>SCI - Quarter</vt:lpstr>
      <vt:lpstr>Distribution Statement-Quarter</vt:lpstr>
      <vt:lpstr>UHF Dec Quarter</vt:lpstr>
      <vt:lpstr>Cash Flow December Quarter</vt:lpstr>
      <vt:lpstr>W PnL</vt:lpstr>
      <vt:lpstr>W UHF</vt:lpstr>
      <vt:lpstr>'1'!Print_Area</vt:lpstr>
      <vt:lpstr>'2'!Print_Area</vt:lpstr>
      <vt:lpstr>'4'!Print_Area</vt:lpstr>
      <vt:lpstr>'5'!Print_Area</vt:lpstr>
      <vt:lpstr>'6'!Print_Area</vt:lpstr>
      <vt:lpstr>BS!Print_Area</vt:lpstr>
      <vt:lpstr>'Cash Flow'!Print_Area</vt:lpstr>
      <vt:lpstr>'Cash Flow December Quarter'!Print_Area</vt:lpstr>
      <vt:lpstr>'Comp Income '!Print_Area</vt:lpstr>
      <vt:lpstr>'Distribution '!Print_Area</vt:lpstr>
      <vt:lpstr>'Distribution Statement '!Print_Area</vt:lpstr>
      <vt:lpstr>'Distribution Statement-Quarter'!Print_Area</vt:lpstr>
      <vt:lpstr>'P&amp;L'!Print_Area</vt:lpstr>
      <vt:lpstr>'P&amp;L Dec Quarter'!Print_Area</vt:lpstr>
      <vt:lpstr>'Statement of CI'!Print_Area</vt:lpstr>
      <vt:lpstr>UHF!Print_Area</vt:lpstr>
      <vt:lpstr>'UHF Dec Quarter'!Print_Area</vt:lpstr>
      <vt:lpstr>'W PnL'!Print_Area</vt:lpstr>
      <vt:lpstr>'W UHF'!Print_Area</vt:lpstr>
    </vt:vector>
  </TitlesOfParts>
  <Company>NIT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auditors</dc:creator>
  <cp:lastModifiedBy>Syed Ahsan Aman</cp:lastModifiedBy>
  <cp:lastPrinted>2016-04-14T09:36:39Z</cp:lastPrinted>
  <dcterms:created xsi:type="dcterms:W3CDTF">2010-07-01T04:09:57Z</dcterms:created>
  <dcterms:modified xsi:type="dcterms:W3CDTF">2016-04-25T05:53:28Z</dcterms:modified>
</cp:coreProperties>
</file>